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2" i="1"/>
  <c r="I92" s="1"/>
  <c r="E81"/>
  <c r="I81" s="1"/>
  <c r="G57"/>
  <c r="I24"/>
  <c r="E61"/>
  <c r="I61" s="1"/>
  <c r="E188"/>
  <c r="I188" s="1"/>
  <c r="E173"/>
  <c r="I173" s="1"/>
  <c r="E162"/>
  <c r="E168"/>
  <c r="I168" s="1"/>
  <c r="E155"/>
  <c r="I155" s="1"/>
  <c r="E149"/>
  <c r="I149" s="1"/>
  <c r="E107"/>
  <c r="I107" s="1"/>
  <c r="E202"/>
  <c r="E211" s="1"/>
  <c r="I211" s="1"/>
  <c r="E207"/>
  <c r="I207" s="1"/>
  <c r="I237"/>
  <c r="I234"/>
  <c r="I9" i="2"/>
  <c r="D39"/>
  <c r="E66" i="1" s="1"/>
  <c r="E119" s="1"/>
  <c r="I119" s="1"/>
  <c r="I129"/>
  <c r="I34"/>
  <c r="I29"/>
  <c r="I15"/>
  <c r="H35" i="2"/>
  <c r="C35" s="1"/>
  <c r="E100" i="1" s="1"/>
  <c r="I100" s="1"/>
  <c r="G33" i="2"/>
  <c r="E86" i="1"/>
  <c r="I86" s="1"/>
  <c r="J31" i="2"/>
  <c r="F29" s="1"/>
  <c r="C29" s="1"/>
  <c r="E20" i="1"/>
  <c r="I20" s="1"/>
  <c r="G31" i="2"/>
  <c r="C31" s="1"/>
  <c r="G42" l="1"/>
  <c r="G43" s="1"/>
  <c r="E40" s="1"/>
  <c r="E125" i="1" s="1"/>
  <c r="I125" s="1"/>
  <c r="E232"/>
  <c r="I232" s="1"/>
  <c r="I37"/>
  <c r="I253" s="1"/>
  <c r="E181"/>
  <c r="I181" s="1"/>
  <c r="I162"/>
  <c r="E24"/>
  <c r="E216"/>
  <c r="I66"/>
  <c r="E52"/>
  <c r="I52" s="1"/>
  <c r="I202"/>
  <c r="E75"/>
  <c r="I75" s="1"/>
  <c r="I191" l="1"/>
  <c r="I255" s="1"/>
  <c r="I137"/>
  <c r="I254" s="1"/>
  <c r="I216"/>
  <c r="E221"/>
  <c r="E227" l="1"/>
  <c r="I227" s="1"/>
  <c r="I221"/>
  <c r="I242" l="1"/>
  <c r="I256" s="1"/>
  <c r="I257" s="1"/>
  <c r="I258" s="1"/>
</calcChain>
</file>

<file path=xl/sharedStrings.xml><?xml version="1.0" encoding="utf-8"?>
<sst xmlns="http://schemas.openxmlformats.org/spreadsheetml/2006/main" count="268" uniqueCount="185">
  <si>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</si>
  <si>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</si>
  <si>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</si>
  <si>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</si>
  <si>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</si>
  <si>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</si>
  <si>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</si>
  <si>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</si>
  <si>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</si>
  <si>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</si>
  <si>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</si>
  <si>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</si>
  <si>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</si>
  <si>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</si>
  <si>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</si>
  <si>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</si>
  <si>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</si>
  <si>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</si>
  <si>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</si>
  <si>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</si>
  <si>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</si>
  <si>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</si>
  <si>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</si>
  <si>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</si>
  <si>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</si>
  <si>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</si>
  <si>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</si>
  <si>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</si>
  <si>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</si>
  <si>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</si>
  <si>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</si>
  <si>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</si>
  <si>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</si>
  <si>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</si>
  <si>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</si>
  <si>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</si>
  <si>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</si>
  <si>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</si>
  <si>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</si>
  <si>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</si>
  <si>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</si>
  <si>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</si>
  <si>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</si>
  <si>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</si>
  <si>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</si>
  <si>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</si>
  <si>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</si>
  <si>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</si>
  <si>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</si>
  <si>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</si>
  <si>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</si>
  <si>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</si>
  <si>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</si>
  <si>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</si>
  <si>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</si>
  <si>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</si>
  <si>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</si>
  <si>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</si>
  <si>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</si>
  <si>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</si>
  <si>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</si>
  <si>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</si>
  <si>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</si>
  <si>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</si>
  <si>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</si>
  <si>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</si>
  <si>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</si>
  <si>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</si>
  <si>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</si>
  <si>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</si>
  <si>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</si>
  <si>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</si>
  <si>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</si>
  <si>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</si>
  <si>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</si>
  <si>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</si>
  <si>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</si>
  <si>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</si>
  <si>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</si>
  <si>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</si>
  <si>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</si>
  <si>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</si>
  <si>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</si>
  <si>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</si>
  <si>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</si>
  <si>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</si>
  <si>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</si>
  <si>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</si>
  <si>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</si>
  <si>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</si>
  <si>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</si>
  <si>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</si>
  <si>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</si>
  <si>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</si>
  <si>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</si>
  <si>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</si>
  <si>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</si>
  <si>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</si>
  <si>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</si>
  <si>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</si>
  <si>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</si>
  <si>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</si>
  <si>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</si>
  <si>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</si>
  <si>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</si>
  <si>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</si>
  <si>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</si>
  <si>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</si>
  <si>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</si>
  <si>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</si>
  <si>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</si>
  <si>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</si>
  <si>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</si>
  <si>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</si>
  <si>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</si>
  <si>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</si>
  <si>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</si>
  <si>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</si>
  <si>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</si>
  <si>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</si>
  <si>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</si>
  <si>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</si>
  <si>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</si>
  <si>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</si>
  <si>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</si>
  <si>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</si>
  <si>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</si>
  <si>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</si>
  <si>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</si>
  <si>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</si>
  <si>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</si>
  <si>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</si>
  <si>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</si>
  <si>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</si>
  <si>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</si>
  <si>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</si>
  <si>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</si>
  <si>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</si>
  <si>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</si>
  <si>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</si>
  <si>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</si>
  <si>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</si>
  <si>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</si>
  <si>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</si>
  <si>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</si>
  <si>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</si>
  <si>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</si>
  <si>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</si>
  <si>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</si>
  <si>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</si>
  <si>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</si>
  <si>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</si>
  <si>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</si>
  <si>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</si>
  <si>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</si>
  <si>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</si>
  <si>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</si>
  <si>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</si>
  <si>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</si>
  <si>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</si>
  <si>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</si>
  <si>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</si>
  <si>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</si>
  <si>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</si>
  <si>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</si>
  <si>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</si>
  <si>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</si>
  <si>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</si>
  <si>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</si>
  <si>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</si>
  <si>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</si>
  <si>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</si>
  <si>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</si>
  <si>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</si>
  <si>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</si>
  <si>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</si>
  <si>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</si>
  <si>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</si>
  <si>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</si>
  <si>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</si>
  <si>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</si>
  <si>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</si>
  <si>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</si>
  <si>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K_1_4_1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</si>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</sst>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8"/>
  <sheetViews>
    <sheetView tabSelected="1" view="pageLayout" topLeftCell="A232" workbookViewId="0">
      <selection activeCell="I263" sqref="I263:I268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102</v>
      </c>
      <c r="D1" t="s">
        <v>183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92</v>
      </c>
      <c r="H3" s="25"/>
      <c r="I3" s="25" t="s">
        <v>93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877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43.85</v>
      </c>
      <c r="F24" s="29">
        <v>44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184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92</v>
      </c>
      <c r="H42" s="25"/>
      <c r="I42" s="25" t="s">
        <v>93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170</v>
      </c>
    </row>
    <row r="49" spans="1:16">
      <c r="C49" t="s">
        <v>27</v>
      </c>
    </row>
    <row r="50" spans="1:16">
      <c r="C50" t="s">
        <v>157</v>
      </c>
    </row>
    <row r="52" spans="1:16" s="2" customFormat="1">
      <c r="A52" s="8"/>
      <c r="B52" s="8"/>
      <c r="C52" s="2" t="s">
        <v>28</v>
      </c>
      <c r="E52" s="2">
        <f>(List2!C29*1)-E66</f>
        <v>1391.5350000000001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173</v>
      </c>
      <c r="G57" s="24">
        <f>1*List2!G32</f>
        <v>3</v>
      </c>
      <c r="H57" s="24" t="s">
        <v>16</v>
      </c>
    </row>
    <row r="58" spans="1:16">
      <c r="C58" t="s">
        <v>174</v>
      </c>
    </row>
    <row r="59" spans="1:16">
      <c r="C59" t="s">
        <v>175</v>
      </c>
    </row>
    <row r="61" spans="1:16" s="2" customFormat="1">
      <c r="A61" s="8"/>
      <c r="B61" s="8"/>
      <c r="C61" s="2" t="s">
        <v>169</v>
      </c>
      <c r="E61" s="2">
        <f>List2!C10*1</f>
        <v>70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73</v>
      </c>
    </row>
    <row r="64" spans="1:16">
      <c r="C64" t="s">
        <v>171</v>
      </c>
    </row>
    <row r="65" spans="1:16">
      <c r="C65" t="s">
        <v>172</v>
      </c>
    </row>
    <row r="66" spans="1:16" s="2" customFormat="1">
      <c r="A66" s="8"/>
      <c r="B66" s="8"/>
      <c r="C66" s="2" t="s">
        <v>28</v>
      </c>
      <c r="E66" s="2">
        <f>1*List2!D39</f>
        <v>576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74</v>
      </c>
    </row>
    <row r="69" spans="1:16">
      <c r="C69" t="s">
        <v>75</v>
      </c>
    </row>
    <row r="70" spans="1:16">
      <c r="C70" t="s">
        <v>103</v>
      </c>
    </row>
    <row r="71" spans="1:16">
      <c r="C71" t="s">
        <v>104</v>
      </c>
    </row>
    <row r="72" spans="1:16">
      <c r="C72" t="s">
        <v>90</v>
      </c>
    </row>
    <row r="73" spans="1:16">
      <c r="C73" t="s">
        <v>91</v>
      </c>
    </row>
    <row r="75" spans="1:16" s="2" customFormat="1">
      <c r="A75" s="8"/>
      <c r="B75" s="8"/>
      <c r="C75" s="2" t="s">
        <v>28</v>
      </c>
      <c r="E75" s="2">
        <f>E66*1</f>
        <v>576</v>
      </c>
      <c r="G75" s="3">
        <v>0</v>
      </c>
      <c r="H75" s="3"/>
      <c r="I75" s="3">
        <f>E75*G75</f>
        <v>0</v>
      </c>
      <c r="J75" s="8"/>
      <c r="K75" s="8"/>
      <c r="L75" s="8"/>
      <c r="M75" s="8"/>
      <c r="N75" s="8"/>
      <c r="O75" s="8"/>
      <c r="P75" s="8"/>
    </row>
    <row r="77" spans="1:16">
      <c r="B77" s="8">
        <v>5</v>
      </c>
      <c r="C77" t="s">
        <v>76</v>
      </c>
    </row>
    <row r="78" spans="1:16">
      <c r="C78" t="s">
        <v>99</v>
      </c>
    </row>
    <row r="79" spans="1:16">
      <c r="C79" s="30" t="s">
        <v>176</v>
      </c>
    </row>
    <row r="81" spans="1:16" s="2" customFormat="1">
      <c r="A81" s="8"/>
      <c r="B81" s="8"/>
      <c r="C81" s="2" t="s">
        <v>30</v>
      </c>
      <c r="E81" s="2">
        <f>List2!C10*List2!G32</f>
        <v>210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29</v>
      </c>
    </row>
    <row r="84" spans="1:16">
      <c r="C84" t="s">
        <v>147</v>
      </c>
    </row>
    <row r="86" spans="1:16" s="2" customFormat="1">
      <c r="A86" s="8"/>
      <c r="B86" s="8"/>
      <c r="C86" s="2" t="s">
        <v>30</v>
      </c>
      <c r="E86" s="2">
        <f>(List2!C3*List2!G33)*2</f>
        <v>3683.4</v>
      </c>
      <c r="G86" s="3">
        <v>0</v>
      </c>
      <c r="H86" s="3"/>
      <c r="I86" s="3">
        <f>E86*G86</f>
        <v>0</v>
      </c>
      <c r="J86" s="8"/>
      <c r="K86" s="8"/>
      <c r="L86" s="8"/>
      <c r="M86" s="8"/>
      <c r="N86" s="8"/>
      <c r="O86" s="8"/>
      <c r="P86" s="8"/>
    </row>
    <row r="87" spans="1:16" s="8" customFormat="1">
      <c r="G87" s="9"/>
      <c r="H87" s="9"/>
      <c r="I87" s="9"/>
    </row>
    <row r="88" spans="1:16">
      <c r="B88" s="8">
        <v>7</v>
      </c>
      <c r="C88" t="s">
        <v>31</v>
      </c>
    </row>
    <row r="89" spans="1:16">
      <c r="C89" t="s">
        <v>32</v>
      </c>
    </row>
    <row r="90" spans="1:16">
      <c r="C90" t="s">
        <v>33</v>
      </c>
    </row>
    <row r="92" spans="1:16" s="2" customFormat="1">
      <c r="A92" s="8"/>
      <c r="B92" s="8"/>
      <c r="C92" s="2" t="s">
        <v>30</v>
      </c>
      <c r="E92" s="2">
        <f>List2!C3*1.2</f>
        <v>1052.3999999999999</v>
      </c>
      <c r="G92" s="3">
        <v>0</v>
      </c>
      <c r="H92" s="3"/>
      <c r="I92" s="3">
        <f>E92*G92</f>
        <v>0</v>
      </c>
      <c r="J92" s="8"/>
      <c r="K92" s="8"/>
      <c r="L92" s="8"/>
      <c r="M92" s="8"/>
      <c r="N92" s="8"/>
      <c r="O92" s="8"/>
      <c r="P92" s="8"/>
    </row>
    <row r="93" spans="1:16">
      <c r="E93" t="s">
        <v>34</v>
      </c>
    </row>
    <row r="94" spans="1:16">
      <c r="B94" s="8">
        <v>8</v>
      </c>
      <c r="C94" t="s">
        <v>35</v>
      </c>
    </row>
    <row r="95" spans="1:16">
      <c r="C95" t="s">
        <v>146</v>
      </c>
    </row>
    <row r="96" spans="1:16">
      <c r="C96" t="s">
        <v>36</v>
      </c>
    </row>
    <row r="97" spans="1:16">
      <c r="C97" t="s">
        <v>149</v>
      </c>
    </row>
    <row r="98" spans="1:16">
      <c r="C98" t="s">
        <v>163</v>
      </c>
    </row>
    <row r="100" spans="1:16" s="2" customFormat="1">
      <c r="A100" s="8"/>
      <c r="B100" s="8"/>
      <c r="C100" s="2" t="s">
        <v>28</v>
      </c>
      <c r="E100" s="2">
        <f>List2!C35*1</f>
        <v>79.290000000000006</v>
      </c>
      <c r="G100" s="3">
        <v>0</v>
      </c>
      <c r="H100" s="3"/>
      <c r="I100" s="3">
        <f>E100*G100</f>
        <v>0</v>
      </c>
      <c r="J100" s="8"/>
      <c r="K100" s="8"/>
      <c r="L100" s="8"/>
      <c r="M100" s="8"/>
      <c r="N100" s="8"/>
      <c r="O100" s="8"/>
      <c r="P100" s="8"/>
    </row>
    <row r="101" spans="1:16" s="8" customFormat="1">
      <c r="G101" s="9"/>
      <c r="H101" s="9"/>
      <c r="I101" s="9"/>
    </row>
    <row r="102" spans="1:16">
      <c r="B102" s="8">
        <v>9</v>
      </c>
      <c r="C102" t="s">
        <v>145</v>
      </c>
    </row>
    <row r="103" spans="1:16">
      <c r="C103" t="s">
        <v>37</v>
      </c>
    </row>
    <row r="104" spans="1:16">
      <c r="C104" t="s">
        <v>38</v>
      </c>
    </row>
    <row r="105" spans="1:16">
      <c r="C105" t="s">
        <v>39</v>
      </c>
    </row>
    <row r="107" spans="1:16" s="2" customFormat="1">
      <c r="A107" s="8"/>
      <c r="B107" s="8"/>
      <c r="C107" s="2" t="s">
        <v>28</v>
      </c>
      <c r="E107" s="2">
        <f>(List2!D37*1)+(0.3*0.9*List2!C8)</f>
        <v>322.47000000000003</v>
      </c>
      <c r="G107" s="3">
        <v>0</v>
      </c>
      <c r="H107" s="3"/>
      <c r="I107" s="3">
        <f>E107*G107</f>
        <v>0</v>
      </c>
      <c r="J107" s="8"/>
      <c r="K107" s="8"/>
      <c r="L107" s="8"/>
      <c r="M107" s="8"/>
      <c r="N107" s="8"/>
      <c r="O107" s="8"/>
      <c r="P107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((List2!D38*1)+(0.9*1*List2!C8))-E66</f>
        <v>985.63499999999999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151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971.01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>
      <c r="B127" s="8">
        <v>12</v>
      </c>
      <c r="C127" t="s">
        <v>77</v>
      </c>
    </row>
    <row r="129" spans="1:16" s="2" customFormat="1">
      <c r="A129" s="8"/>
      <c r="B129" s="8"/>
      <c r="C129" s="2" t="s">
        <v>66</v>
      </c>
      <c r="E129" s="2">
        <v>1</v>
      </c>
      <c r="G129" s="3">
        <v>0</v>
      </c>
      <c r="H129" s="3"/>
      <c r="I129" s="3">
        <f>E129*G129</f>
        <v>0</v>
      </c>
      <c r="J129" s="8"/>
      <c r="K129" s="8"/>
      <c r="L129" s="8"/>
      <c r="M129" s="8"/>
      <c r="N129" s="8"/>
      <c r="O129" s="8"/>
      <c r="P129" s="8"/>
    </row>
    <row r="131" spans="1:16">
      <c r="C131" s="1" t="s">
        <v>47</v>
      </c>
      <c r="D131" s="1"/>
      <c r="E131" s="1"/>
      <c r="F131" s="1"/>
      <c r="G131" s="25"/>
    </row>
    <row r="132" spans="1:16">
      <c r="C132" s="1" t="s">
        <v>48</v>
      </c>
      <c r="D132" s="1"/>
      <c r="E132" s="1"/>
      <c r="F132" s="1"/>
      <c r="G132" s="25"/>
    </row>
    <row r="133" spans="1:16">
      <c r="C133" s="1" t="s">
        <v>49</v>
      </c>
      <c r="D133" s="1"/>
      <c r="E133" s="1"/>
      <c r="F133" s="1"/>
      <c r="G133" s="25"/>
    </row>
    <row r="134" spans="1:16">
      <c r="C134" s="1" t="s">
        <v>50</v>
      </c>
      <c r="D134" s="1"/>
      <c r="E134" s="1"/>
      <c r="F134" s="1"/>
      <c r="G134" s="25"/>
    </row>
    <row r="135" spans="1:16">
      <c r="C135" s="1" t="s">
        <v>51</v>
      </c>
      <c r="D135" s="1"/>
      <c r="E135" s="1"/>
      <c r="F135" s="1"/>
      <c r="G135" s="25"/>
    </row>
    <row r="137" spans="1:16">
      <c r="C137" s="4" t="s">
        <v>52</v>
      </c>
      <c r="D137" s="4"/>
      <c r="E137" s="4"/>
      <c r="F137" s="4"/>
      <c r="G137" s="12"/>
      <c r="H137" s="12"/>
      <c r="I137" s="12">
        <f>I129+I125+I119+I107+I100+I92+I86+I81+I75+I66+I61+I52</f>
        <v>0</v>
      </c>
    </row>
    <row r="142" spans="1:16" s="1" customFormat="1">
      <c r="A142" s="11"/>
      <c r="B142" s="11" t="s">
        <v>0</v>
      </c>
      <c r="C142" s="1" t="s">
        <v>1</v>
      </c>
      <c r="E142" s="1" t="s">
        <v>2</v>
      </c>
      <c r="G142" s="25" t="s">
        <v>92</v>
      </c>
      <c r="H142" s="25"/>
      <c r="I142" s="25" t="s">
        <v>93</v>
      </c>
      <c r="J142" s="11"/>
      <c r="K142" s="11"/>
      <c r="L142" s="11"/>
      <c r="M142" s="11"/>
      <c r="N142" s="11"/>
      <c r="O142" s="11"/>
      <c r="P142" s="11"/>
    </row>
    <row r="143" spans="1:16">
      <c r="B143" s="8" t="s">
        <v>53</v>
      </c>
      <c r="C143" t="s">
        <v>54</v>
      </c>
    </row>
    <row r="145" spans="1:16">
      <c r="B145" s="8">
        <v>1</v>
      </c>
      <c r="C145" t="s">
        <v>177</v>
      </c>
    </row>
    <row r="146" spans="1:16">
      <c r="C146" t="s">
        <v>178</v>
      </c>
    </row>
    <row r="147" spans="1:16">
      <c r="C147" t="s">
        <v>55</v>
      </c>
    </row>
    <row r="149" spans="1:16" s="2" customFormat="1">
      <c r="A149" s="8"/>
      <c r="B149" s="8"/>
      <c r="C149" s="2" t="s">
        <v>16</v>
      </c>
      <c r="E149" s="2">
        <f>List2!C9*1</f>
        <v>877</v>
      </c>
      <c r="G149" s="3">
        <v>0</v>
      </c>
      <c r="H149" s="3"/>
      <c r="I149" s="3">
        <f>E149*G149</f>
        <v>0</v>
      </c>
      <c r="J149" s="8"/>
      <c r="K149" s="8"/>
      <c r="L149" s="8"/>
      <c r="M149" s="8"/>
      <c r="N149" s="8"/>
      <c r="O149" s="8"/>
      <c r="P149" s="8"/>
    </row>
    <row r="150" spans="1:16" s="8" customFormat="1">
      <c r="G150" s="9"/>
      <c r="H150" s="9"/>
      <c r="I150" s="9"/>
    </row>
    <row r="151" spans="1:16" s="8" customFormat="1">
      <c r="B151" s="8">
        <v>2</v>
      </c>
      <c r="C151" t="s">
        <v>179</v>
      </c>
      <c r="G151" s="9"/>
      <c r="H151" s="9"/>
      <c r="I151" s="9"/>
    </row>
    <row r="152" spans="1:16" s="8" customFormat="1">
      <c r="C152" t="s">
        <v>180</v>
      </c>
      <c r="G152" s="9"/>
      <c r="H152" s="9"/>
      <c r="I152" s="9"/>
    </row>
    <row r="153" spans="1:16" s="8" customFormat="1">
      <c r="C153" s="14" t="s">
        <v>129</v>
      </c>
      <c r="G153" s="9"/>
      <c r="H153" s="9"/>
      <c r="I153" s="9"/>
    </row>
    <row r="154" spans="1:16" s="8" customFormat="1">
      <c r="G154" s="9"/>
      <c r="H154" s="9"/>
      <c r="I154" s="9"/>
    </row>
    <row r="155" spans="1:16" s="8" customFormat="1">
      <c r="C155" s="13" t="s">
        <v>16</v>
      </c>
      <c r="D155" s="2"/>
      <c r="E155" s="2">
        <f>List2!C8*1</f>
        <v>25</v>
      </c>
      <c r="F155" s="2"/>
      <c r="G155" s="3">
        <v>0</v>
      </c>
      <c r="H155" s="3"/>
      <c r="I155" s="3">
        <f>E155*G155</f>
        <v>0</v>
      </c>
    </row>
    <row r="156" spans="1:16" s="8" customFormat="1">
      <c r="G156" s="9"/>
      <c r="H156" s="9"/>
      <c r="I156" s="9"/>
    </row>
    <row r="157" spans="1:16">
      <c r="B157" s="8">
        <v>3</v>
      </c>
      <c r="C157" t="s">
        <v>56</v>
      </c>
    </row>
    <row r="158" spans="1:16">
      <c r="C158" t="s">
        <v>181</v>
      </c>
    </row>
    <row r="159" spans="1:16">
      <c r="C159" t="s">
        <v>135</v>
      </c>
    </row>
    <row r="160" spans="1:16">
      <c r="C160" t="s">
        <v>148</v>
      </c>
    </row>
    <row r="162" spans="1:16" s="2" customFormat="1">
      <c r="A162" s="8"/>
      <c r="B162" s="8"/>
      <c r="C162" s="2" t="s">
        <v>13</v>
      </c>
      <c r="E162" s="2">
        <f>List2!C6*1</f>
        <v>25</v>
      </c>
      <c r="G162" s="3">
        <v>0</v>
      </c>
      <c r="H162" s="3"/>
      <c r="I162" s="3">
        <f>E162*G162</f>
        <v>0</v>
      </c>
      <c r="J162" s="8"/>
      <c r="K162" s="8"/>
      <c r="L162" s="8"/>
      <c r="M162" s="8"/>
      <c r="N162" s="8"/>
      <c r="O162" s="8"/>
      <c r="P162" s="8"/>
    </row>
    <row r="164" spans="1:16">
      <c r="B164" s="8">
        <v>4</v>
      </c>
      <c r="C164" t="s">
        <v>136</v>
      </c>
    </row>
    <row r="165" spans="1:16">
      <c r="C165" t="s">
        <v>113</v>
      </c>
    </row>
    <row r="166" spans="1:16">
      <c r="C166" t="s">
        <v>115</v>
      </c>
    </row>
    <row r="168" spans="1:16">
      <c r="C168" s="2" t="s">
        <v>114</v>
      </c>
      <c r="D168" s="2"/>
      <c r="E168" s="2">
        <f>List2!C16*1</f>
        <v>5</v>
      </c>
      <c r="F168" s="2"/>
      <c r="G168" s="3">
        <v>0</v>
      </c>
      <c r="H168" s="3"/>
      <c r="I168" s="3">
        <f>E168*G168</f>
        <v>0</v>
      </c>
    </row>
    <row r="169" spans="1:16">
      <c r="B169" s="8">
        <v>5</v>
      </c>
      <c r="C169" t="s">
        <v>56</v>
      </c>
    </row>
    <row r="170" spans="1:16">
      <c r="C170" t="s">
        <v>182</v>
      </c>
    </row>
    <row r="171" spans="1:16">
      <c r="C171" t="s">
        <v>156</v>
      </c>
    </row>
    <row r="173" spans="1:16" s="2" customFormat="1">
      <c r="A173" s="8"/>
      <c r="B173" s="8"/>
      <c r="C173" s="2" t="s">
        <v>13</v>
      </c>
      <c r="E173" s="2">
        <f>List2!C5*1</f>
        <v>2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6</v>
      </c>
      <c r="C175" t="s">
        <v>105</v>
      </c>
    </row>
    <row r="176" spans="1:16">
      <c r="C176" t="s">
        <v>57</v>
      </c>
    </row>
    <row r="177" spans="1:16">
      <c r="C177" t="s">
        <v>153</v>
      </c>
    </row>
    <row r="178" spans="1:16">
      <c r="C178" t="s">
        <v>154</v>
      </c>
    </row>
    <row r="179" spans="1:16">
      <c r="C179" t="s">
        <v>155</v>
      </c>
    </row>
    <row r="181" spans="1:16" s="2" customFormat="1">
      <c r="A181" s="8"/>
      <c r="B181" s="8"/>
      <c r="C181" s="2" t="s">
        <v>13</v>
      </c>
      <c r="E181" s="2">
        <f>E173+E162</f>
        <v>27</v>
      </c>
      <c r="G181" s="3">
        <v>0</v>
      </c>
      <c r="H181" s="3"/>
      <c r="I181" s="3">
        <f>E181*G181</f>
        <v>0</v>
      </c>
      <c r="J181" s="8"/>
      <c r="K181" s="8"/>
      <c r="L181" s="8"/>
      <c r="M181" s="8"/>
      <c r="N181" s="8"/>
      <c r="O181" s="8"/>
      <c r="P181" s="8"/>
    </row>
    <row r="182" spans="1:16">
      <c r="C182" s="8"/>
      <c r="D182" s="8"/>
      <c r="E182" s="8"/>
      <c r="F182" s="8"/>
      <c r="G182" s="9"/>
      <c r="H182" s="9"/>
      <c r="I182" s="9"/>
    </row>
    <row r="183" spans="1:16">
      <c r="C183" s="8"/>
      <c r="D183" s="8"/>
      <c r="E183" s="8"/>
      <c r="F183" s="8"/>
      <c r="G183" s="9"/>
      <c r="H183" s="9"/>
      <c r="I183" s="9"/>
    </row>
    <row r="184" spans="1:16">
      <c r="B184" s="8">
        <v>7</v>
      </c>
      <c r="C184" s="14" t="s">
        <v>142</v>
      </c>
      <c r="D184" s="8"/>
      <c r="E184" s="8"/>
      <c r="F184" s="8"/>
      <c r="G184" s="9"/>
      <c r="H184" s="9"/>
      <c r="I184" s="9"/>
    </row>
    <row r="185" spans="1:16">
      <c r="C185" s="14" t="s">
        <v>143</v>
      </c>
      <c r="D185" s="8"/>
      <c r="E185" s="8"/>
      <c r="F185" s="8"/>
      <c r="G185" s="9"/>
      <c r="H185" s="9"/>
      <c r="I185" s="9"/>
    </row>
    <row r="186" spans="1:16">
      <c r="C186" s="14" t="s">
        <v>144</v>
      </c>
      <c r="D186" s="8"/>
      <c r="E186" s="8"/>
      <c r="F186" s="8"/>
      <c r="G186" s="9"/>
      <c r="H186" s="9"/>
      <c r="I186" s="9"/>
    </row>
    <row r="187" spans="1:16">
      <c r="C187" s="8"/>
      <c r="D187" s="8"/>
      <c r="E187" s="8"/>
      <c r="F187" s="8"/>
      <c r="G187" s="9"/>
      <c r="H187" s="9"/>
      <c r="I187" s="9"/>
    </row>
    <row r="188" spans="1:16">
      <c r="C188" s="2" t="s">
        <v>13</v>
      </c>
      <c r="D188" s="2"/>
      <c r="E188" s="2">
        <f>1*List2!C17</f>
        <v>8</v>
      </c>
      <c r="F188" s="2"/>
      <c r="G188" s="3">
        <v>0</v>
      </c>
      <c r="H188" s="3"/>
      <c r="I188" s="3">
        <f>E188*G188</f>
        <v>0</v>
      </c>
    </row>
    <row r="189" spans="1:16">
      <c r="C189" s="8"/>
      <c r="D189" s="8"/>
      <c r="E189" s="8"/>
      <c r="F189" s="8"/>
      <c r="G189" s="9"/>
      <c r="H189" s="9"/>
      <c r="I189" s="9"/>
    </row>
    <row r="191" spans="1:16">
      <c r="C191" s="4" t="s">
        <v>89</v>
      </c>
      <c r="D191" s="4"/>
      <c r="E191" s="4"/>
      <c r="F191" s="4"/>
      <c r="G191" s="12"/>
      <c r="H191" s="12"/>
      <c r="I191" s="12">
        <f>I188+I181+I173+I168+I162+I155+I149</f>
        <v>0</v>
      </c>
    </row>
    <row r="192" spans="1:16">
      <c r="C192" s="8"/>
      <c r="D192" s="8"/>
      <c r="E192" s="8"/>
      <c r="F192" s="8"/>
      <c r="G192" s="9"/>
      <c r="H192" s="9"/>
      <c r="I192" s="9"/>
    </row>
    <row r="193" spans="1:16">
      <c r="C193" s="8"/>
      <c r="D193" s="8"/>
      <c r="E193" s="8"/>
      <c r="F193" s="8"/>
      <c r="G193" s="9"/>
      <c r="H193" s="9"/>
      <c r="I193" s="9"/>
    </row>
    <row r="194" spans="1:16">
      <c r="C194" s="8"/>
      <c r="D194" s="8"/>
      <c r="E194" s="8"/>
      <c r="F194" s="8"/>
      <c r="G194" s="9"/>
      <c r="H194" s="9"/>
      <c r="I194" s="9"/>
    </row>
    <row r="196" spans="1:16" s="1" customFormat="1">
      <c r="A196" s="11"/>
      <c r="B196" s="11" t="s">
        <v>0</v>
      </c>
      <c r="C196" s="1" t="s">
        <v>1</v>
      </c>
      <c r="E196" s="1" t="s">
        <v>2</v>
      </c>
      <c r="G196" s="25" t="s">
        <v>92</v>
      </c>
      <c r="H196" s="25"/>
      <c r="I196" s="25" t="s">
        <v>93</v>
      </c>
      <c r="J196" s="11"/>
      <c r="K196" s="11"/>
      <c r="L196" s="11"/>
      <c r="M196" s="11"/>
      <c r="N196" s="11"/>
      <c r="O196" s="11"/>
      <c r="P196" s="11"/>
    </row>
    <row r="197" spans="1:16">
      <c r="B197" s="8" t="s">
        <v>58</v>
      </c>
      <c r="C197" t="s">
        <v>59</v>
      </c>
    </row>
    <row r="199" spans="1:16">
      <c r="B199" s="8">
        <v>1</v>
      </c>
      <c r="C199" t="s">
        <v>106</v>
      </c>
    </row>
    <row r="200" spans="1:16">
      <c r="C200" t="s">
        <v>97</v>
      </c>
    </row>
    <row r="202" spans="1:16" s="2" customFormat="1">
      <c r="A202" s="8"/>
      <c r="B202" s="8"/>
      <c r="C202" s="2" t="s">
        <v>16</v>
      </c>
      <c r="E202" s="2">
        <f>List2!C9+List2!C8+List2!C25</f>
        <v>902</v>
      </c>
      <c r="G202" s="3">
        <v>0</v>
      </c>
      <c r="H202" s="3"/>
      <c r="I202" s="3">
        <f>E202*G202</f>
        <v>0</v>
      </c>
      <c r="J202" s="8"/>
      <c r="K202" s="8"/>
      <c r="L202" s="8"/>
      <c r="M202" s="8"/>
      <c r="N202" s="8"/>
      <c r="O202" s="8"/>
      <c r="P202" s="8"/>
    </row>
    <row r="203" spans="1:16" s="8" customFormat="1">
      <c r="G203" s="9"/>
      <c r="H203" s="9"/>
      <c r="I203" s="9"/>
    </row>
    <row r="204" spans="1:16" s="8" customFormat="1">
      <c r="B204" s="8">
        <v>2</v>
      </c>
      <c r="C204" s="8" t="s">
        <v>107</v>
      </c>
      <c r="G204" s="9"/>
      <c r="H204" s="9"/>
      <c r="I204" s="9"/>
    </row>
    <row r="205" spans="1:16" s="8" customFormat="1">
      <c r="C205" s="8" t="s">
        <v>108</v>
      </c>
      <c r="G205" s="9"/>
      <c r="H205" s="9"/>
      <c r="I205" s="9"/>
    </row>
    <row r="206" spans="1:16" s="8" customFormat="1">
      <c r="G206" s="9"/>
      <c r="H206" s="9"/>
      <c r="I206" s="9"/>
    </row>
    <row r="207" spans="1:16" s="8" customFormat="1">
      <c r="C207" s="2" t="s">
        <v>16</v>
      </c>
      <c r="D207" s="2"/>
      <c r="E207" s="2">
        <f>List2!C13*1</f>
        <v>25</v>
      </c>
      <c r="F207" s="2"/>
      <c r="G207" s="3">
        <v>0</v>
      </c>
      <c r="H207" s="3"/>
      <c r="I207" s="3">
        <f>E207*G207</f>
        <v>0</v>
      </c>
    </row>
    <row r="209" spans="1:16">
      <c r="B209" s="8">
        <v>3</v>
      </c>
      <c r="C209" t="s">
        <v>60</v>
      </c>
    </row>
    <row r="211" spans="1:16" s="2" customFormat="1">
      <c r="A211" s="8"/>
      <c r="B211" s="8"/>
      <c r="C211" s="2" t="s">
        <v>30</v>
      </c>
      <c r="E211" s="2">
        <f>E202*6</f>
        <v>5412</v>
      </c>
      <c r="G211" s="3">
        <v>0</v>
      </c>
      <c r="H211" s="3"/>
      <c r="I211" s="3">
        <f>E211*G211</f>
        <v>0</v>
      </c>
      <c r="J211" s="8"/>
      <c r="K211" s="8"/>
      <c r="L211" s="8"/>
      <c r="M211" s="8"/>
      <c r="N211" s="8"/>
      <c r="O211" s="8"/>
      <c r="P211" s="8"/>
    </row>
    <row r="213" spans="1:16">
      <c r="B213" s="8">
        <v>4</v>
      </c>
      <c r="C213" t="s">
        <v>86</v>
      </c>
    </row>
    <row r="214" spans="1:16">
      <c r="C214" t="s">
        <v>152</v>
      </c>
    </row>
    <row r="216" spans="1:16" s="2" customFormat="1">
      <c r="A216" s="8"/>
      <c r="B216" s="8"/>
      <c r="C216" s="2" t="s">
        <v>16</v>
      </c>
      <c r="E216" s="2">
        <f>E202*1</f>
        <v>902</v>
      </c>
      <c r="G216" s="3">
        <v>0</v>
      </c>
      <c r="H216" s="3"/>
      <c r="I216" s="3">
        <f>E216*G216</f>
        <v>0</v>
      </c>
      <c r="J216" s="8"/>
      <c r="K216" s="8"/>
      <c r="L216" s="8"/>
      <c r="M216" s="8"/>
      <c r="N216" s="8"/>
      <c r="O216" s="8"/>
      <c r="P216" s="8"/>
    </row>
    <row r="217" spans="1:16" s="8" customFormat="1">
      <c r="G217" s="9"/>
      <c r="H217" s="9"/>
      <c r="I217" s="9"/>
    </row>
    <row r="218" spans="1:16">
      <c r="B218" s="8">
        <v>5</v>
      </c>
      <c r="C218" t="s">
        <v>61</v>
      </c>
    </row>
    <row r="219" spans="1:16">
      <c r="C219" t="s">
        <v>109</v>
      </c>
    </row>
    <row r="221" spans="1:16" s="2" customFormat="1">
      <c r="A221" s="8"/>
      <c r="B221" s="8"/>
      <c r="C221" s="2" t="s">
        <v>16</v>
      </c>
      <c r="E221" s="2">
        <f>E216*1</f>
        <v>902</v>
      </c>
      <c r="G221" s="3">
        <v>0</v>
      </c>
      <c r="H221" s="3"/>
      <c r="I221" s="3">
        <f>E221*G221</f>
        <v>0</v>
      </c>
      <c r="J221" s="8"/>
      <c r="K221" s="8"/>
      <c r="L221" s="8"/>
      <c r="M221" s="8"/>
      <c r="N221" s="8"/>
      <c r="O221" s="8"/>
      <c r="P221" s="8"/>
    </row>
    <row r="225" spans="1:16">
      <c r="B225" s="8">
        <v>6</v>
      </c>
      <c r="C225" t="s">
        <v>101</v>
      </c>
    </row>
    <row r="227" spans="1:16" s="2" customFormat="1">
      <c r="A227" s="8"/>
      <c r="B227" s="8"/>
      <c r="C227" s="2" t="s">
        <v>16</v>
      </c>
      <c r="E227" s="2">
        <f>E221*1</f>
        <v>902</v>
      </c>
      <c r="G227" s="3">
        <v>0</v>
      </c>
      <c r="H227" s="3"/>
      <c r="I227" s="3">
        <f>E227*G227</f>
        <v>0</v>
      </c>
      <c r="J227" s="8"/>
      <c r="K227" s="8"/>
      <c r="L227" s="8"/>
      <c r="M227" s="8"/>
      <c r="N227" s="8"/>
      <c r="O227" s="8"/>
      <c r="P227" s="8"/>
    </row>
    <row r="229" spans="1:16">
      <c r="B229" s="8">
        <v>7</v>
      </c>
      <c r="C229" t="s">
        <v>87</v>
      </c>
    </row>
    <row r="230" spans="1:16">
      <c r="C230" t="s">
        <v>62</v>
      </c>
    </row>
    <row r="232" spans="1:16" s="2" customFormat="1">
      <c r="A232" s="8"/>
      <c r="B232" s="8"/>
      <c r="C232" s="2" t="s">
        <v>63</v>
      </c>
      <c r="E232" s="2">
        <f>E162+E173</f>
        <v>27</v>
      </c>
      <c r="G232" s="3">
        <v>0</v>
      </c>
      <c r="H232" s="3"/>
      <c r="I232" s="3">
        <f>E232*G232</f>
        <v>0</v>
      </c>
      <c r="J232" s="8"/>
      <c r="K232" s="8"/>
      <c r="L232" s="8"/>
      <c r="M232" s="8"/>
      <c r="N232" s="8"/>
      <c r="O232" s="8"/>
      <c r="P232" s="8"/>
    </row>
    <row r="234" spans="1:16" s="2" customFormat="1">
      <c r="A234" s="8"/>
      <c r="B234" s="8">
        <v>8</v>
      </c>
      <c r="C234" s="8" t="s">
        <v>64</v>
      </c>
      <c r="D234" s="8"/>
      <c r="E234" s="2">
        <v>10</v>
      </c>
      <c r="F234" s="2" t="s">
        <v>88</v>
      </c>
      <c r="G234" s="3">
        <v>0</v>
      </c>
      <c r="H234" s="3"/>
      <c r="I234" s="3">
        <f>E234*G234</f>
        <v>0</v>
      </c>
      <c r="J234" s="8"/>
      <c r="K234" s="8"/>
      <c r="L234" s="8"/>
      <c r="M234" s="8"/>
      <c r="N234" s="8"/>
      <c r="O234" s="8"/>
      <c r="P234" s="8"/>
    </row>
    <row r="235" spans="1:16" s="8" customFormat="1">
      <c r="C235" s="2" t="s">
        <v>164</v>
      </c>
      <c r="D235" s="27"/>
      <c r="G235" s="9"/>
      <c r="H235" s="9"/>
      <c r="I235" s="9"/>
    </row>
    <row r="237" spans="1:16" s="2" customFormat="1">
      <c r="A237" s="8"/>
      <c r="B237" s="8">
        <v>9</v>
      </c>
      <c r="C237" s="8" t="s">
        <v>159</v>
      </c>
      <c r="D237" s="8"/>
      <c r="E237" s="2">
        <v>15</v>
      </c>
      <c r="F237" s="2" t="s">
        <v>88</v>
      </c>
      <c r="G237" s="3">
        <v>0</v>
      </c>
      <c r="H237" s="3"/>
      <c r="I237" s="3">
        <f>E237*G237</f>
        <v>0</v>
      </c>
      <c r="J237" s="8"/>
      <c r="K237" s="8"/>
      <c r="L237" s="8"/>
      <c r="M237" s="8"/>
      <c r="N237" s="8"/>
      <c r="O237" s="8"/>
      <c r="P237" s="8"/>
    </row>
    <row r="238" spans="1:16">
      <c r="C238" s="2" t="s">
        <v>160</v>
      </c>
      <c r="D238" s="27"/>
    </row>
    <row r="240" spans="1:16">
      <c r="B240" s="8">
        <v>10</v>
      </c>
      <c r="C240" s="2" t="s">
        <v>161</v>
      </c>
      <c r="D240" s="2"/>
      <c r="E240" s="2"/>
      <c r="F240" s="2" t="s">
        <v>162</v>
      </c>
      <c r="G240" s="3">
        <v>0</v>
      </c>
      <c r="H240" s="3"/>
      <c r="I240" s="3">
        <v>0</v>
      </c>
    </row>
    <row r="242" spans="3:10">
      <c r="C242" s="4" t="s">
        <v>65</v>
      </c>
      <c r="D242" s="4"/>
      <c r="E242" s="4"/>
      <c r="F242" s="4"/>
      <c r="G242" s="12"/>
      <c r="H242" s="12"/>
      <c r="I242" s="12">
        <f>I237+I234+I232+I227+I221+I216+I211+I207+I202+I240</f>
        <v>0</v>
      </c>
    </row>
    <row r="243" spans="3:10">
      <c r="C243" s="8"/>
      <c r="D243" s="8"/>
      <c r="E243" s="8"/>
      <c r="F243" s="8"/>
      <c r="G243" s="9"/>
      <c r="H243" s="9"/>
      <c r="I243" s="9"/>
    </row>
    <row r="244" spans="3:10">
      <c r="C244" s="8"/>
      <c r="D244" s="8"/>
      <c r="E244" s="8"/>
      <c r="F244" s="8"/>
      <c r="G244" s="9"/>
      <c r="H244" s="9"/>
      <c r="I244" s="9"/>
    </row>
    <row r="245" spans="3:10">
      <c r="C245" s="23" t="s">
        <v>150</v>
      </c>
      <c r="D245" s="8"/>
      <c r="E245" s="8"/>
      <c r="F245" s="8"/>
      <c r="G245" s="9"/>
      <c r="H245" s="9"/>
      <c r="I245" s="9"/>
    </row>
    <row r="246" spans="3:10">
      <c r="C246" s="23"/>
      <c r="D246" s="8"/>
      <c r="E246" s="8"/>
      <c r="F246" s="8"/>
      <c r="G246" s="9"/>
      <c r="H246" s="9"/>
      <c r="I246" s="9"/>
    </row>
    <row r="247" spans="3:10">
      <c r="C247" s="8"/>
      <c r="D247" s="8"/>
      <c r="E247" s="8"/>
      <c r="F247" s="8"/>
      <c r="G247" s="9"/>
      <c r="H247" s="9"/>
      <c r="I247" s="9"/>
    </row>
    <row r="248" spans="3:10">
      <c r="C248" s="8"/>
      <c r="D248" s="8"/>
      <c r="E248" s="8"/>
      <c r="F248" s="8"/>
      <c r="G248" s="9"/>
      <c r="H248" s="9"/>
      <c r="I248" s="9"/>
    </row>
    <row r="249" spans="3:10">
      <c r="C249" s="8"/>
      <c r="D249" s="8"/>
      <c r="E249" s="8"/>
      <c r="F249" s="8"/>
      <c r="G249" s="9"/>
      <c r="H249" s="9"/>
      <c r="I249" s="9"/>
    </row>
    <row r="251" spans="3:10">
      <c r="C251" s="6" t="s">
        <v>67</v>
      </c>
      <c r="D251" s="7"/>
      <c r="E251" s="7"/>
    </row>
    <row r="253" spans="3:10">
      <c r="C253" s="1" t="s">
        <v>68</v>
      </c>
      <c r="D253" s="1"/>
      <c r="E253" s="1"/>
      <c r="F253" s="1"/>
      <c r="H253" s="11" t="s">
        <v>94</v>
      </c>
      <c r="I253" s="25">
        <f>1*I37</f>
        <v>0</v>
      </c>
      <c r="J253" s="11"/>
    </row>
    <row r="254" spans="3:10">
      <c r="C254" s="1" t="s">
        <v>69</v>
      </c>
      <c r="D254" s="1"/>
      <c r="E254" s="1"/>
      <c r="F254" s="1"/>
      <c r="H254" s="11" t="s">
        <v>94</v>
      </c>
      <c r="I254" s="25">
        <f>1*I137</f>
        <v>0</v>
      </c>
      <c r="J254" s="11"/>
    </row>
    <row r="255" spans="3:10">
      <c r="C255" s="1" t="s">
        <v>70</v>
      </c>
      <c r="D255" s="1"/>
      <c r="E255" s="1"/>
      <c r="F255" s="1"/>
      <c r="H255" s="11" t="s">
        <v>94</v>
      </c>
      <c r="I255" s="25">
        <f>1*I191</f>
        <v>0</v>
      </c>
      <c r="J255" s="11"/>
    </row>
    <row r="256" spans="3:10">
      <c r="C256" s="1" t="s">
        <v>71</v>
      </c>
      <c r="D256" s="1"/>
      <c r="E256" s="1"/>
      <c r="F256" s="1"/>
      <c r="H256" s="11" t="s">
        <v>94</v>
      </c>
      <c r="I256" s="25">
        <f>1*I242</f>
        <v>0</v>
      </c>
      <c r="J256" s="11"/>
    </row>
    <row r="257" spans="2:10">
      <c r="C257" s="5" t="s">
        <v>100</v>
      </c>
      <c r="D257" s="5"/>
      <c r="E257" s="5"/>
      <c r="F257" s="5"/>
      <c r="G257" s="3"/>
      <c r="H257" s="5" t="s">
        <v>94</v>
      </c>
      <c r="I257" s="26">
        <f>(I256+I255+I254+I253)*0.03</f>
        <v>0</v>
      </c>
      <c r="J257" s="11"/>
    </row>
    <row r="258" spans="2:10">
      <c r="B258" s="8" t="s">
        <v>34</v>
      </c>
      <c r="C258" s="1" t="s">
        <v>72</v>
      </c>
      <c r="G258" s="11" t="s">
        <v>95</v>
      </c>
      <c r="I258" s="25">
        <f>I257+I256+I255+I254+I253</f>
        <v>0</v>
      </c>
      <c r="J258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_K_1_4_1&amp;R&amp;P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38" sqref="D38"/>
    </sheetView>
  </sheetViews>
  <sheetFormatPr defaultRowHeight="12.75"/>
  <sheetData>
    <row r="1" spans="1:9">
      <c r="D1" t="s">
        <v>133</v>
      </c>
      <c r="F1" s="2"/>
    </row>
    <row r="3" spans="1:9">
      <c r="A3" t="s">
        <v>78</v>
      </c>
      <c r="C3" s="18">
        <v>877</v>
      </c>
      <c r="D3" t="s">
        <v>16</v>
      </c>
      <c r="E3" t="s">
        <v>139</v>
      </c>
      <c r="F3" s="21">
        <v>0</v>
      </c>
      <c r="G3" t="s">
        <v>140</v>
      </c>
    </row>
    <row r="4" spans="1:9">
      <c r="A4" t="s">
        <v>79</v>
      </c>
      <c r="C4" s="15">
        <v>2.1</v>
      </c>
      <c r="D4" t="s">
        <v>16</v>
      </c>
    </row>
    <row r="5" spans="1:9">
      <c r="A5" t="s">
        <v>80</v>
      </c>
      <c r="C5" s="15">
        <v>2</v>
      </c>
      <c r="D5" t="s">
        <v>63</v>
      </c>
      <c r="I5">
        <v>0</v>
      </c>
    </row>
    <row r="6" spans="1:9">
      <c r="A6" t="s">
        <v>81</v>
      </c>
      <c r="C6" s="15">
        <v>25</v>
      </c>
      <c r="D6" t="s">
        <v>63</v>
      </c>
      <c r="I6">
        <v>0</v>
      </c>
    </row>
    <row r="7" spans="1:9">
      <c r="A7" t="s">
        <v>98</v>
      </c>
      <c r="C7" s="15">
        <v>0</v>
      </c>
      <c r="D7" t="s">
        <v>63</v>
      </c>
      <c r="I7">
        <v>0</v>
      </c>
    </row>
    <row r="8" spans="1:9">
      <c r="A8" t="s">
        <v>96</v>
      </c>
      <c r="C8" s="15">
        <v>25</v>
      </c>
      <c r="D8" t="s">
        <v>16</v>
      </c>
      <c r="I8">
        <v>0</v>
      </c>
    </row>
    <row r="9" spans="1:9">
      <c r="A9" t="s">
        <v>82</v>
      </c>
      <c r="C9" s="15">
        <v>877</v>
      </c>
      <c r="D9" t="s">
        <v>16</v>
      </c>
      <c r="I9">
        <f>SUM(I5:I8)</f>
        <v>0</v>
      </c>
    </row>
    <row r="10" spans="1:9">
      <c r="A10" t="s">
        <v>83</v>
      </c>
      <c r="C10" s="15">
        <v>70</v>
      </c>
      <c r="D10" t="s">
        <v>16</v>
      </c>
      <c r="E10" t="s">
        <v>128</v>
      </c>
    </row>
    <row r="11" spans="1:9">
      <c r="A11" t="s">
        <v>84</v>
      </c>
      <c r="C11" s="15">
        <v>320</v>
      </c>
      <c r="D11" t="s">
        <v>16</v>
      </c>
      <c r="E11" t="s">
        <v>128</v>
      </c>
    </row>
    <row r="12" spans="1:9">
      <c r="A12" t="s">
        <v>85</v>
      </c>
      <c r="C12" s="15">
        <v>0</v>
      </c>
      <c r="D12" t="s">
        <v>63</v>
      </c>
    </row>
    <row r="13" spans="1:9">
      <c r="A13" t="s">
        <v>110</v>
      </c>
      <c r="C13" s="15">
        <v>25</v>
      </c>
      <c r="D13" t="s">
        <v>16</v>
      </c>
    </row>
    <row r="14" spans="1:9">
      <c r="A14" t="s">
        <v>111</v>
      </c>
      <c r="C14" s="15">
        <v>0</v>
      </c>
      <c r="D14" t="s">
        <v>63</v>
      </c>
    </row>
    <row r="15" spans="1:9">
      <c r="A15" t="s">
        <v>112</v>
      </c>
      <c r="C15" s="15">
        <v>0</v>
      </c>
      <c r="D15" t="s">
        <v>63</v>
      </c>
    </row>
    <row r="16" spans="1:9">
      <c r="A16" t="s">
        <v>116</v>
      </c>
      <c r="C16" s="15">
        <v>5</v>
      </c>
      <c r="D16" t="s">
        <v>16</v>
      </c>
    </row>
    <row r="17" spans="1:11">
      <c r="A17" t="s">
        <v>141</v>
      </c>
      <c r="C17" s="15">
        <v>8</v>
      </c>
      <c r="D17" t="s">
        <v>63</v>
      </c>
    </row>
    <row r="18" spans="1:11">
      <c r="A18" t="s">
        <v>165</v>
      </c>
      <c r="C18" s="28"/>
      <c r="D18" t="s">
        <v>63</v>
      </c>
    </row>
    <row r="19" spans="1:11">
      <c r="A19" t="s">
        <v>166</v>
      </c>
      <c r="C19" s="28"/>
      <c r="D19" t="s">
        <v>63</v>
      </c>
    </row>
    <row r="20" spans="1:11">
      <c r="A20" t="s">
        <v>167</v>
      </c>
      <c r="C20" s="28">
        <v>0</v>
      </c>
      <c r="D20" t="s">
        <v>16</v>
      </c>
    </row>
    <row r="21" spans="1:11">
      <c r="A21" t="s">
        <v>168</v>
      </c>
      <c r="C21" s="28">
        <v>0</v>
      </c>
      <c r="D21" t="s">
        <v>13</v>
      </c>
    </row>
    <row r="23" spans="1:11">
      <c r="A23" t="s">
        <v>137</v>
      </c>
      <c r="C23" s="15">
        <v>0</v>
      </c>
      <c r="D23" t="s">
        <v>63</v>
      </c>
    </row>
    <row r="25" spans="1:11">
      <c r="A25" t="s">
        <v>138</v>
      </c>
      <c r="C25" s="15">
        <v>0</v>
      </c>
      <c r="D25" t="s">
        <v>16</v>
      </c>
    </row>
    <row r="28" spans="1:11">
      <c r="E28" t="s">
        <v>132</v>
      </c>
      <c r="F28" s="15">
        <v>1933.7850000000001</v>
      </c>
    </row>
    <row r="29" spans="1:11">
      <c r="B29" s="16" t="s">
        <v>118</v>
      </c>
      <c r="C29" s="19">
        <f>F29*1</f>
        <v>1967.5350000000001</v>
      </c>
      <c r="D29" t="s">
        <v>28</v>
      </c>
      <c r="E29" t="s">
        <v>131</v>
      </c>
      <c r="F29" s="10">
        <f>F28+J31</f>
        <v>1967.5350000000001</v>
      </c>
      <c r="G29" s="14" t="s">
        <v>28</v>
      </c>
    </row>
    <row r="30" spans="1:11" ht="20.25">
      <c r="C30" t="s">
        <v>122</v>
      </c>
      <c r="J30" t="s">
        <v>130</v>
      </c>
    </row>
    <row r="31" spans="1:11">
      <c r="B31" t="s">
        <v>117</v>
      </c>
      <c r="C31" s="17">
        <f>G31*G32*G33</f>
        <v>5525.1</v>
      </c>
      <c r="D31" t="s">
        <v>28</v>
      </c>
      <c r="E31" t="s">
        <v>119</v>
      </c>
      <c r="F31" t="s">
        <v>120</v>
      </c>
      <c r="G31" s="10">
        <f>C3*1</f>
        <v>877</v>
      </c>
      <c r="H31" s="14" t="s">
        <v>16</v>
      </c>
      <c r="I31" t="s">
        <v>117</v>
      </c>
      <c r="J31" s="10">
        <f>C8*0.9*1.5</f>
        <v>33.75</v>
      </c>
      <c r="K31" t="s">
        <v>28</v>
      </c>
    </row>
    <row r="32" spans="1:11">
      <c r="F32" t="s">
        <v>158</v>
      </c>
      <c r="G32" s="15">
        <v>3</v>
      </c>
      <c r="H32" t="s">
        <v>16</v>
      </c>
    </row>
    <row r="33" spans="2:13">
      <c r="F33" t="s">
        <v>121</v>
      </c>
      <c r="G33" s="10">
        <f>C4*1</f>
        <v>2.1</v>
      </c>
      <c r="H33" t="s">
        <v>16</v>
      </c>
    </row>
    <row r="34" spans="2:13">
      <c r="M34" s="20"/>
    </row>
    <row r="35" spans="2:13">
      <c r="B35" t="s">
        <v>123</v>
      </c>
      <c r="C35" s="19">
        <f>F35+H35</f>
        <v>79.290000000000006</v>
      </c>
      <c r="D35" t="s">
        <v>28</v>
      </c>
      <c r="E35" t="s">
        <v>123</v>
      </c>
      <c r="F35" s="15">
        <v>78.930000000000007</v>
      </c>
      <c r="G35" t="s">
        <v>134</v>
      </c>
      <c r="H35" s="10">
        <f>C5*0.9*0.2</f>
        <v>0.36000000000000004</v>
      </c>
      <c r="I35" s="14" t="s">
        <v>28</v>
      </c>
    </row>
    <row r="37" spans="2:13">
      <c r="B37" t="s">
        <v>124</v>
      </c>
      <c r="D37" s="15">
        <v>315.72000000000003</v>
      </c>
      <c r="E37" t="s">
        <v>28</v>
      </c>
    </row>
    <row r="38" spans="2:13">
      <c r="B38" t="s">
        <v>125</v>
      </c>
      <c r="D38" s="15">
        <v>1539.135</v>
      </c>
      <c r="E38" t="s">
        <v>28</v>
      </c>
    </row>
    <row r="39" spans="2:13">
      <c r="B39" t="s">
        <v>126</v>
      </c>
      <c r="D39" s="18">
        <f>C11*G32*0.6</f>
        <v>576</v>
      </c>
      <c r="E39" t="s">
        <v>28</v>
      </c>
    </row>
    <row r="40" spans="2:13">
      <c r="B40" t="s">
        <v>127</v>
      </c>
      <c r="E40" s="31">
        <f>1*G43</f>
        <v>971.01</v>
      </c>
      <c r="F40" t="s">
        <v>28</v>
      </c>
    </row>
    <row r="42" spans="2:13">
      <c r="G42">
        <f>((C29-D39)-D37)-C35</f>
        <v>996.52500000000009</v>
      </c>
    </row>
    <row r="43" spans="2:13">
      <c r="G43">
        <f>C29-G42</f>
        <v>971.01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2016-05-20T07:57:56Z</dcterms:modified>
</cp:coreProperties>
</file>