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0" i="1"/>
  <c r="I90" s="1"/>
  <c r="E79"/>
  <c r="I79" s="1"/>
  <c r="G57"/>
  <c r="I24"/>
  <c r="E61"/>
  <c r="I61" s="1"/>
  <c r="E182"/>
  <c r="I182" s="1"/>
  <c r="E167"/>
  <c r="I167" s="1"/>
  <c r="E155"/>
  <c r="E161"/>
  <c r="I161" s="1"/>
  <c r="E148"/>
  <c r="I148" s="1"/>
  <c r="E142"/>
  <c r="I142" s="1"/>
  <c r="E105"/>
  <c r="I105" s="1"/>
  <c r="E196"/>
  <c r="E205" s="1"/>
  <c r="I205" s="1"/>
  <c r="E201"/>
  <c r="I201" s="1"/>
  <c r="I229"/>
  <c r="I226"/>
  <c r="I9" i="2"/>
  <c r="D39"/>
  <c r="E66" i="1" s="1"/>
  <c r="E113" s="1"/>
  <c r="I113" s="1"/>
  <c r="I122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18" i="1" s="1"/>
  <c r="I118" s="1"/>
  <c r="E224"/>
  <c r="I224" s="1"/>
  <c r="I37"/>
  <c r="I244" s="1"/>
  <c r="E176"/>
  <c r="I176" s="1"/>
  <c r="I155"/>
  <c r="E24"/>
  <c r="E210"/>
  <c r="I66"/>
  <c r="E52"/>
  <c r="I52" s="1"/>
  <c r="I196"/>
  <c r="E73"/>
  <c r="I73" s="1"/>
  <c r="I185" l="1"/>
  <c r="I246" s="1"/>
  <c r="I130"/>
  <c r="I245" s="1"/>
  <c r="I210"/>
  <c r="E215"/>
  <c r="E219" l="1"/>
  <c r="I219" s="1"/>
  <c r="I215"/>
  <c r="I234" l="1"/>
  <c r="I247" s="1"/>
  <c r="I248" s="1"/>
  <c r="I249" s="1"/>
</calcChain>
</file>

<file path=xl/sharedStrings.xml><?xml version="1.0" encoding="utf-8"?>
<sst xmlns="http://schemas.openxmlformats.org/spreadsheetml/2006/main" count="266" uniqueCount="183">
  <si>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</si>
  <si>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</si>
  <si>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</si>
  <si>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</si>
  <si>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</si>
  <si>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</si>
  <si>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</si>
  <si>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</si>
  <si>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</si>
  <si>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</si>
  <si>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</si>
  <si>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</si>
  <si>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</si>
  <si>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</si>
  <si>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</si>
  <si>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</si>
  <si>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</si>
  <si>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</si>
  <si>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</si>
  <si>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</si>
  <si>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</si>
  <si>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</si>
  <si>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</si>
  <si>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</si>
  <si>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</si>
  <si>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</si>
  <si>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</si>
  <si>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</si>
  <si>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</si>
  <si>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</si>
  <si>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</si>
  <si>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</si>
  <si>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</si>
  <si>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</si>
  <si>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</si>
  <si>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</si>
  <si>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</si>
  <si>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</si>
  <si>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</si>
  <si>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</si>
  <si>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</si>
  <si>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</si>
  <si>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</si>
  <si>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</si>
  <si>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</si>
  <si>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</si>
  <si>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</si>
  <si>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</si>
  <si>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</si>
  <si>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</si>
  <si>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</si>
  <si>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</si>
  <si>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</si>
  <si>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</si>
  <si>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</si>
  <si>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</si>
  <si>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</si>
  <si>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</si>
  <si>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</si>
  <si>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</si>
  <si>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</si>
  <si>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</si>
  <si>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</si>
  <si>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</si>
  <si>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</si>
  <si>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</si>
  <si>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</si>
  <si>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</si>
  <si>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</si>
  <si>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</si>
  <si>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</si>
  <si>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</si>
  <si>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</si>
  <si>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</si>
  <si>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</si>
  <si>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</si>
  <si>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</si>
  <si>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</si>
  <si>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</si>
  <si>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</si>
  <si>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</si>
  <si>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</si>
  <si>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</si>
  <si>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</si>
  <si>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</si>
  <si>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</si>
  <si>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</si>
  <si>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</si>
  <si>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</si>
  <si>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</si>
  <si>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</si>
  <si>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</si>
  <si>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</si>
  <si>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</si>
  <si>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</si>
  <si>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</si>
  <si>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</si>
  <si>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</si>
  <si>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</si>
  <si>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</si>
  <si>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</si>
  <si>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</si>
  <si>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</si>
  <si>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</si>
  <si>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</si>
  <si>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</si>
  <si>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</si>
  <si>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</si>
  <si>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</si>
  <si>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</si>
  <si>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</si>
  <si>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</si>
  <si>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</si>
  <si>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</si>
  <si>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</si>
  <si>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</si>
  <si>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</si>
  <si>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</si>
  <si>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</si>
  <si>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</si>
  <si>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</si>
  <si>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</si>
  <si>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</si>
  <si>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</si>
  <si>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</si>
  <si>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</si>
  <si>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</si>
  <si>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</si>
  <si>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</si>
  <si>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</si>
  <si>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</si>
  <si>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</si>
  <si>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</si>
  <si>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</si>
  <si>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</si>
  <si>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</si>
  <si>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</si>
  <si>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</si>
  <si>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</si>
  <si>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</si>
  <si>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</si>
  <si>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</si>
  <si>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</si>
  <si>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</si>
  <si>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</si>
  <si>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</si>
  <si>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</si>
  <si>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</si>
  <si>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</si>
  <si>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</si>
  <si>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</si>
  <si>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</si>
  <si>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</si>
  <si>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</si>
  <si>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</si>
  <si>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</si>
  <si>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</si>
  <si>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</si>
  <si>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</si>
  <si>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</si>
  <si>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</si>
  <si>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</si>
  <si>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</si>
  <si>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</si>
  <si>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</si>
  <si>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</si>
  <si>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</si>
  <si>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</si>
  <si>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</si>
  <si>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</si>
  <si>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</si>
  <si>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</si>
  <si>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</si>
  <si>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</si>
  <si>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</si>
  <si>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</si>
  <si>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</si>
  <si>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</si>
  <si>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</si>
  <si>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</si>
  <si>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</si>
  <si>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K_1.4.1.1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</si>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</sst>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9"/>
  <sheetViews>
    <sheetView tabSelected="1" view="pageLayout" topLeftCell="A226" workbookViewId="0">
      <selection activeCell="I240" sqref="I240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181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192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9.6</v>
      </c>
      <c r="F24" s="29">
        <v>10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182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168</v>
      </c>
    </row>
    <row r="49" spans="1:16">
      <c r="C49" t="s">
        <v>27</v>
      </c>
    </row>
    <row r="50" spans="1:16">
      <c r="C50" t="s">
        <v>155</v>
      </c>
    </row>
    <row r="51" spans="1:16" ht="9" customHeight="1"/>
    <row r="52" spans="1:16" s="2" customFormat="1">
      <c r="A52" s="8"/>
      <c r="B52" s="8"/>
      <c r="C52" s="2" t="s">
        <v>28</v>
      </c>
      <c r="E52" s="2">
        <f>(List2!C29*1)-E66</f>
        <v>64.350000000000023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171</v>
      </c>
      <c r="G57" s="24">
        <f>1*List2!G32</f>
        <v>3</v>
      </c>
      <c r="H57" s="24" t="s">
        <v>16</v>
      </c>
    </row>
    <row r="58" spans="1:16">
      <c r="C58" t="s">
        <v>172</v>
      </c>
    </row>
    <row r="59" spans="1:16">
      <c r="C59" t="s">
        <v>173</v>
      </c>
    </row>
    <row r="60" spans="1:16" ht="7.5" customHeight="1"/>
    <row r="61" spans="1:16" s="2" customFormat="1">
      <c r="A61" s="8"/>
      <c r="B61" s="8"/>
      <c r="C61" s="2" t="s">
        <v>167</v>
      </c>
      <c r="E61" s="2">
        <f>List2!C10*1</f>
        <v>192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169</v>
      </c>
    </row>
    <row r="65" spans="1:16">
      <c r="C65" t="s">
        <v>170</v>
      </c>
    </row>
    <row r="66" spans="1:16" s="2" customFormat="1">
      <c r="A66" s="8"/>
      <c r="B66" s="8"/>
      <c r="C66" s="2" t="s">
        <v>28</v>
      </c>
      <c r="E66" s="2">
        <f>1*List2!D39</f>
        <v>345.59999999999997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345.59999999999997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4" spans="1:16" ht="9.75" customHeight="1"/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174</v>
      </c>
    </row>
    <row r="78" spans="1:16" ht="7.5" customHeight="1"/>
    <row r="79" spans="1:16" s="2" customFormat="1">
      <c r="A79" s="8"/>
      <c r="B79" s="8"/>
      <c r="C79" s="2" t="s">
        <v>30</v>
      </c>
      <c r="E79" s="2">
        <f>List2!C10*List2!G32</f>
        <v>576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29</v>
      </c>
    </row>
    <row r="82" spans="1:16">
      <c r="C82" t="s">
        <v>145</v>
      </c>
    </row>
    <row r="84" spans="1:16" s="2" customFormat="1">
      <c r="A84" s="8"/>
      <c r="B84" s="8"/>
      <c r="C84" s="2" t="s">
        <v>30</v>
      </c>
      <c r="E84" s="2">
        <f>(List2!C3*List2!G33)*2</f>
        <v>768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ht="9.75" customHeight="1"/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230.39999999999998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144</v>
      </c>
    </row>
    <row r="94" spans="1:16">
      <c r="C94" t="s">
        <v>36</v>
      </c>
    </row>
    <row r="95" spans="1:16">
      <c r="C95" t="s">
        <v>147</v>
      </c>
    </row>
    <row r="96" spans="1:16">
      <c r="C96" t="s">
        <v>161</v>
      </c>
    </row>
    <row r="98" spans="1:16" s="2" customFormat="1">
      <c r="A98" s="8"/>
      <c r="B98" s="8"/>
      <c r="C98" s="2" t="s">
        <v>28</v>
      </c>
      <c r="E98" s="2">
        <f>List2!C35*1</f>
        <v>17.46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143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70.47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07" spans="1:16">
      <c r="B107" s="8">
        <v>10</v>
      </c>
      <c r="C107" t="s">
        <v>40</v>
      </c>
    </row>
    <row r="108" spans="1:16">
      <c r="C108" t="s">
        <v>41</v>
      </c>
    </row>
    <row r="109" spans="1:16">
      <c r="C109" t="s">
        <v>42</v>
      </c>
    </row>
    <row r="110" spans="1:16">
      <c r="C110" t="s">
        <v>43</v>
      </c>
    </row>
    <row r="111" spans="1:16">
      <c r="C111" t="s">
        <v>44</v>
      </c>
    </row>
    <row r="113" spans="1:16" s="2" customFormat="1">
      <c r="A113" s="8"/>
      <c r="B113" s="8"/>
      <c r="C113" s="2" t="s">
        <v>28</v>
      </c>
      <c r="E113" s="2">
        <f>((List2!D38*1)+(0.9*1*List2!C8))-E66</f>
        <v>-24.299999999999955</v>
      </c>
      <c r="G113" s="3">
        <v>0</v>
      </c>
      <c r="H113" s="3"/>
      <c r="I113" s="3">
        <f>E113*G113</f>
        <v>0</v>
      </c>
      <c r="J113" s="8"/>
      <c r="K113" s="8"/>
      <c r="L113" s="8"/>
      <c r="M113" s="8"/>
      <c r="N113" s="8"/>
      <c r="O113" s="8"/>
      <c r="P113" s="8"/>
    </row>
    <row r="114" spans="1:16">
      <c r="B114" s="8">
        <v>11</v>
      </c>
      <c r="C114" t="s">
        <v>149</v>
      </c>
    </row>
    <row r="115" spans="1:16">
      <c r="C115" t="s">
        <v>45</v>
      </c>
    </row>
    <row r="116" spans="1:16">
      <c r="C116" t="s">
        <v>46</v>
      </c>
    </row>
    <row r="118" spans="1:16" s="2" customFormat="1">
      <c r="A118" s="8"/>
      <c r="B118" s="8"/>
      <c r="C118" s="2" t="s">
        <v>28</v>
      </c>
      <c r="E118" s="2">
        <f>(List2!E40*1)</f>
        <v>432.17999999999995</v>
      </c>
      <c r="G118" s="3">
        <v>0</v>
      </c>
      <c r="H118" s="3"/>
      <c r="I118" s="3">
        <f>E118*G118</f>
        <v>0</v>
      </c>
      <c r="J118" s="8"/>
      <c r="K118" s="8"/>
      <c r="L118" s="8"/>
      <c r="M118" s="8"/>
      <c r="N118" s="8"/>
      <c r="O118" s="8"/>
      <c r="P118" s="8"/>
    </row>
    <row r="119" spans="1:16" ht="14.25" customHeight="1"/>
    <row r="120" spans="1:16">
      <c r="B120" s="8">
        <v>12</v>
      </c>
      <c r="C120" t="s">
        <v>77</v>
      </c>
    </row>
    <row r="122" spans="1:16" s="2" customFormat="1">
      <c r="A122" s="8"/>
      <c r="B122" s="8"/>
      <c r="C122" s="2" t="s">
        <v>66</v>
      </c>
      <c r="E122" s="2">
        <v>1</v>
      </c>
      <c r="G122" s="3">
        <v>0</v>
      </c>
      <c r="H122" s="3"/>
      <c r="I122" s="3">
        <f>E122*G122</f>
        <v>0</v>
      </c>
      <c r="J122" s="8"/>
      <c r="K122" s="8"/>
      <c r="L122" s="8"/>
      <c r="M122" s="8"/>
      <c r="N122" s="8"/>
      <c r="O122" s="8"/>
      <c r="P122" s="8"/>
    </row>
    <row r="124" spans="1:16">
      <c r="C124" s="1" t="s">
        <v>47</v>
      </c>
      <c r="D124" s="1"/>
      <c r="E124" s="1"/>
      <c r="F124" s="1"/>
      <c r="G124" s="25"/>
    </row>
    <row r="125" spans="1:16">
      <c r="C125" s="1" t="s">
        <v>48</v>
      </c>
      <c r="D125" s="1"/>
      <c r="E125" s="1"/>
      <c r="F125" s="1"/>
      <c r="G125" s="25"/>
    </row>
    <row r="126" spans="1:16">
      <c r="C126" s="1" t="s">
        <v>49</v>
      </c>
      <c r="D126" s="1"/>
      <c r="E126" s="1"/>
      <c r="F126" s="1"/>
      <c r="G126" s="25"/>
    </row>
    <row r="127" spans="1:16">
      <c r="C127" s="1" t="s">
        <v>50</v>
      </c>
      <c r="D127" s="1"/>
      <c r="E127" s="1"/>
      <c r="F127" s="1"/>
      <c r="G127" s="25"/>
    </row>
    <row r="128" spans="1:16">
      <c r="C128" s="1" t="s">
        <v>51</v>
      </c>
      <c r="D128" s="1"/>
      <c r="E128" s="1"/>
      <c r="F128" s="1"/>
      <c r="G128" s="25"/>
    </row>
    <row r="130" spans="1:16">
      <c r="C130" s="4" t="s">
        <v>52</v>
      </c>
      <c r="D130" s="4"/>
      <c r="E130" s="4"/>
      <c r="F130" s="4"/>
      <c r="G130" s="12"/>
      <c r="H130" s="12"/>
      <c r="I130" s="12">
        <f>I122+I118+I113+I105+I98+I90+I84+I79+I73+I66+I61+I52</f>
        <v>0</v>
      </c>
    </row>
    <row r="135" spans="1:16" s="1" customFormat="1">
      <c r="A135" s="11"/>
      <c r="B135" s="11" t="s">
        <v>0</v>
      </c>
      <c r="C135" s="1" t="s">
        <v>1</v>
      </c>
      <c r="E135" s="1" t="s">
        <v>2</v>
      </c>
      <c r="G135" s="25" t="s">
        <v>90</v>
      </c>
      <c r="H135" s="25"/>
      <c r="I135" s="25" t="s">
        <v>91</v>
      </c>
      <c r="J135" s="11"/>
      <c r="K135" s="11"/>
      <c r="L135" s="11"/>
      <c r="M135" s="11"/>
      <c r="N135" s="11"/>
      <c r="O135" s="11"/>
      <c r="P135" s="11"/>
    </row>
    <row r="136" spans="1:16">
      <c r="B136" s="8" t="s">
        <v>53</v>
      </c>
      <c r="C136" t="s">
        <v>54</v>
      </c>
    </row>
    <row r="138" spans="1:16">
      <c r="B138" s="8">
        <v>1</v>
      </c>
      <c r="C138" t="s">
        <v>175</v>
      </c>
    </row>
    <row r="139" spans="1:16">
      <c r="C139" t="s">
        <v>176</v>
      </c>
    </row>
    <row r="140" spans="1:16">
      <c r="C140" t="s">
        <v>55</v>
      </c>
    </row>
    <row r="142" spans="1:16" s="2" customFormat="1">
      <c r="A142" s="8"/>
      <c r="B142" s="8"/>
      <c r="C142" s="2" t="s">
        <v>16</v>
      </c>
      <c r="E142" s="2">
        <f>List2!C9*1</f>
        <v>192</v>
      </c>
      <c r="G142" s="3">
        <v>0</v>
      </c>
      <c r="H142" s="3"/>
      <c r="I142" s="3">
        <f>E142*G142</f>
        <v>0</v>
      </c>
      <c r="J142" s="8"/>
      <c r="K142" s="8"/>
      <c r="L142" s="8"/>
      <c r="M142" s="8"/>
      <c r="N142" s="8"/>
      <c r="O142" s="8"/>
      <c r="P142" s="8"/>
    </row>
    <row r="143" spans="1:16" s="8" customFormat="1">
      <c r="G143" s="9"/>
      <c r="H143" s="9"/>
      <c r="I143" s="9"/>
    </row>
    <row r="144" spans="1:16" s="8" customFormat="1">
      <c r="B144" s="8">
        <v>2</v>
      </c>
      <c r="C144" t="s">
        <v>177</v>
      </c>
      <c r="G144" s="9"/>
      <c r="H144" s="9"/>
      <c r="I144" s="9"/>
    </row>
    <row r="145" spans="1:16" s="8" customFormat="1">
      <c r="C145" t="s">
        <v>178</v>
      </c>
      <c r="G145" s="9"/>
      <c r="H145" s="9"/>
      <c r="I145" s="9"/>
    </row>
    <row r="146" spans="1:16" s="8" customFormat="1">
      <c r="C146" s="14" t="s">
        <v>127</v>
      </c>
      <c r="G146" s="9"/>
      <c r="H146" s="9"/>
      <c r="I146" s="9"/>
    </row>
    <row r="147" spans="1:16" s="8" customFormat="1">
      <c r="G147" s="9"/>
      <c r="H147" s="9"/>
      <c r="I147" s="9"/>
    </row>
    <row r="148" spans="1:16" s="8" customFormat="1">
      <c r="C148" s="13" t="s">
        <v>16</v>
      </c>
      <c r="D148" s="2"/>
      <c r="E148" s="2">
        <f>List2!C8*1</f>
        <v>5</v>
      </c>
      <c r="F148" s="2"/>
      <c r="G148" s="3">
        <v>0</v>
      </c>
      <c r="H148" s="3"/>
      <c r="I148" s="3">
        <f>E148*G148</f>
        <v>0</v>
      </c>
    </row>
    <row r="149" spans="1:16">
      <c r="C149" s="8"/>
      <c r="D149" s="8"/>
      <c r="E149" s="8"/>
      <c r="F149" s="8"/>
      <c r="G149" s="9"/>
      <c r="H149" s="9"/>
      <c r="I149" s="9"/>
    </row>
    <row r="150" spans="1:16">
      <c r="B150" s="8">
        <v>3</v>
      </c>
      <c r="C150" t="s">
        <v>56</v>
      </c>
    </row>
    <row r="151" spans="1:16">
      <c r="C151" t="s">
        <v>179</v>
      </c>
    </row>
    <row r="152" spans="1:16">
      <c r="C152" t="s">
        <v>133</v>
      </c>
    </row>
    <row r="153" spans="1:16">
      <c r="C153" t="s">
        <v>146</v>
      </c>
    </row>
    <row r="155" spans="1:16" s="2" customFormat="1">
      <c r="A155" s="8"/>
      <c r="B155" s="8"/>
      <c r="C155" s="2" t="s">
        <v>13</v>
      </c>
      <c r="E155" s="2">
        <f>List2!C6*1</f>
        <v>5</v>
      </c>
      <c r="G155" s="3">
        <v>0</v>
      </c>
      <c r="H155" s="3"/>
      <c r="I155" s="3">
        <f>E155*G155</f>
        <v>0</v>
      </c>
      <c r="J155" s="8"/>
      <c r="K155" s="8"/>
      <c r="L155" s="8"/>
      <c r="M155" s="8"/>
      <c r="N155" s="8"/>
      <c r="O155" s="8"/>
      <c r="P155" s="8"/>
    </row>
    <row r="157" spans="1:16">
      <c r="B157" s="8">
        <v>4</v>
      </c>
      <c r="C157" t="s">
        <v>134</v>
      </c>
    </row>
    <row r="158" spans="1:16">
      <c r="C158" t="s">
        <v>111</v>
      </c>
    </row>
    <row r="159" spans="1:16">
      <c r="C159" t="s">
        <v>113</v>
      </c>
    </row>
    <row r="161" spans="1:16">
      <c r="C161" s="2" t="s">
        <v>112</v>
      </c>
      <c r="D161" s="2"/>
      <c r="E161" s="2">
        <f>List2!C16*1</f>
        <v>3</v>
      </c>
      <c r="F161" s="2"/>
      <c r="G161" s="3">
        <v>0</v>
      </c>
      <c r="H161" s="3"/>
      <c r="I161" s="3">
        <f>E161*G161</f>
        <v>0</v>
      </c>
    </row>
    <row r="162" spans="1:16">
      <c r="C162" s="8"/>
      <c r="D162" s="8"/>
      <c r="E162" s="8"/>
      <c r="F162" s="8"/>
      <c r="G162" s="9"/>
      <c r="H162" s="9"/>
      <c r="I162" s="9"/>
    </row>
    <row r="163" spans="1:16">
      <c r="B163" s="8">
        <v>5</v>
      </c>
      <c r="C163" t="s">
        <v>56</v>
      </c>
    </row>
    <row r="164" spans="1:16">
      <c r="C164" t="s">
        <v>180</v>
      </c>
    </row>
    <row r="165" spans="1:16">
      <c r="C165" t="s">
        <v>154</v>
      </c>
    </row>
    <row r="167" spans="1:16" s="2" customFormat="1">
      <c r="A167" s="8"/>
      <c r="B167" s="8"/>
      <c r="C167" s="2" t="s">
        <v>13</v>
      </c>
      <c r="E167" s="2">
        <f>List2!C5*1</f>
        <v>1</v>
      </c>
      <c r="G167" s="3">
        <v>0</v>
      </c>
      <c r="H167" s="3"/>
      <c r="I167" s="3">
        <f>E167*G167</f>
        <v>0</v>
      </c>
      <c r="J167" s="8"/>
      <c r="K167" s="8"/>
      <c r="L167" s="8"/>
      <c r="M167" s="8"/>
      <c r="N167" s="8"/>
      <c r="O167" s="8"/>
      <c r="P167" s="8"/>
    </row>
    <row r="170" spans="1:16">
      <c r="B170" s="8">
        <v>6</v>
      </c>
      <c r="C170" t="s">
        <v>103</v>
      </c>
    </row>
    <row r="171" spans="1:16">
      <c r="C171" t="s">
        <v>57</v>
      </c>
    </row>
    <row r="172" spans="1:16">
      <c r="C172" t="s">
        <v>151</v>
      </c>
    </row>
    <row r="173" spans="1:16">
      <c r="C173" t="s">
        <v>152</v>
      </c>
    </row>
    <row r="174" spans="1:16">
      <c r="C174" t="s">
        <v>153</v>
      </c>
    </row>
    <row r="176" spans="1:16" s="2" customFormat="1">
      <c r="A176" s="8"/>
      <c r="B176" s="8"/>
      <c r="C176" s="2" t="s">
        <v>13</v>
      </c>
      <c r="E176" s="2">
        <f>E167+E155</f>
        <v>6</v>
      </c>
      <c r="G176" s="3">
        <v>0</v>
      </c>
      <c r="H176" s="3"/>
      <c r="I176" s="3">
        <f>E176*G176</f>
        <v>0</v>
      </c>
      <c r="J176" s="8"/>
      <c r="K176" s="8"/>
      <c r="L176" s="8"/>
      <c r="M176" s="8"/>
      <c r="N176" s="8"/>
      <c r="O176" s="8"/>
      <c r="P176" s="8"/>
    </row>
    <row r="177" spans="1:16">
      <c r="C177" s="8"/>
      <c r="D177" s="8"/>
      <c r="E177" s="8"/>
      <c r="F177" s="8"/>
      <c r="G177" s="9"/>
      <c r="H177" s="9"/>
      <c r="I177" s="9"/>
    </row>
    <row r="178" spans="1:16">
      <c r="B178" s="8">
        <v>7</v>
      </c>
      <c r="C178" s="14" t="s">
        <v>140</v>
      </c>
      <c r="D178" s="8"/>
      <c r="E178" s="8"/>
      <c r="F178" s="8"/>
      <c r="G178" s="9"/>
      <c r="H178" s="9"/>
      <c r="I178" s="9"/>
    </row>
    <row r="179" spans="1:16">
      <c r="C179" s="14" t="s">
        <v>141</v>
      </c>
      <c r="D179" s="8"/>
      <c r="E179" s="8"/>
      <c r="F179" s="8"/>
      <c r="G179" s="9"/>
      <c r="H179" s="9"/>
      <c r="I179" s="9"/>
    </row>
    <row r="180" spans="1:16">
      <c r="C180" s="14" t="s">
        <v>142</v>
      </c>
      <c r="D180" s="8"/>
      <c r="E180" s="8"/>
      <c r="F180" s="8"/>
      <c r="G180" s="9"/>
      <c r="H180" s="9"/>
      <c r="I180" s="9"/>
    </row>
    <row r="181" spans="1:16">
      <c r="C181" s="8"/>
      <c r="D181" s="8"/>
      <c r="E181" s="8"/>
      <c r="F181" s="8"/>
      <c r="G181" s="9"/>
      <c r="H181" s="9"/>
      <c r="I181" s="9"/>
    </row>
    <row r="182" spans="1:16">
      <c r="C182" s="2" t="s">
        <v>13</v>
      </c>
      <c r="D182" s="2"/>
      <c r="E182" s="2">
        <f>1*List2!C17</f>
        <v>2</v>
      </c>
      <c r="F182" s="2"/>
      <c r="G182" s="3">
        <v>0</v>
      </c>
      <c r="H182" s="3"/>
      <c r="I182" s="3">
        <f>E182*G182</f>
        <v>0</v>
      </c>
    </row>
    <row r="183" spans="1:16">
      <c r="C183" s="8"/>
      <c r="D183" s="8"/>
      <c r="E183" s="8"/>
      <c r="F183" s="8"/>
      <c r="G183" s="9"/>
      <c r="H183" s="9"/>
      <c r="I183" s="9"/>
    </row>
    <row r="185" spans="1:16">
      <c r="C185" s="4" t="s">
        <v>89</v>
      </c>
      <c r="D185" s="4"/>
      <c r="E185" s="4"/>
      <c r="F185" s="4"/>
      <c r="G185" s="12"/>
      <c r="H185" s="12"/>
      <c r="I185" s="12">
        <f>I182+I176+I167+I161+I155+I148+I142</f>
        <v>0</v>
      </c>
    </row>
    <row r="186" spans="1:16">
      <c r="C186" s="8"/>
      <c r="D186" s="8"/>
      <c r="E186" s="8"/>
      <c r="F186" s="8"/>
      <c r="G186" s="9"/>
      <c r="H186" s="9"/>
      <c r="I186" s="9"/>
    </row>
    <row r="187" spans="1:16">
      <c r="C187" s="8"/>
      <c r="D187" s="8"/>
      <c r="E187" s="8"/>
      <c r="F187" s="8"/>
      <c r="G187" s="9"/>
      <c r="H187" s="9"/>
      <c r="I187" s="9"/>
    </row>
    <row r="190" spans="1:16" s="1" customFormat="1">
      <c r="A190" s="11"/>
      <c r="B190" s="11" t="s">
        <v>0</v>
      </c>
      <c r="C190" s="1" t="s">
        <v>1</v>
      </c>
      <c r="E190" s="1" t="s">
        <v>2</v>
      </c>
      <c r="G190" s="25" t="s">
        <v>90</v>
      </c>
      <c r="H190" s="25"/>
      <c r="I190" s="25" t="s">
        <v>91</v>
      </c>
      <c r="J190" s="11"/>
      <c r="K190" s="11"/>
      <c r="L190" s="11"/>
      <c r="M190" s="11"/>
      <c r="N190" s="11"/>
      <c r="O190" s="11"/>
      <c r="P190" s="11"/>
    </row>
    <row r="191" spans="1:16">
      <c r="B191" s="8" t="s">
        <v>58</v>
      </c>
      <c r="C191" t="s">
        <v>59</v>
      </c>
    </row>
    <row r="193" spans="1:16">
      <c r="B193" s="8">
        <v>1</v>
      </c>
      <c r="C193" t="s">
        <v>104</v>
      </c>
    </row>
    <row r="194" spans="1:16">
      <c r="C194" t="s">
        <v>95</v>
      </c>
    </row>
    <row r="196" spans="1:16" s="2" customFormat="1">
      <c r="A196" s="8"/>
      <c r="B196" s="8"/>
      <c r="C196" s="2" t="s">
        <v>16</v>
      </c>
      <c r="E196" s="2">
        <f>List2!C9+List2!C8+List2!C25</f>
        <v>197</v>
      </c>
      <c r="G196" s="3">
        <v>0</v>
      </c>
      <c r="H196" s="3"/>
      <c r="I196" s="3">
        <f>E196*G196</f>
        <v>0</v>
      </c>
      <c r="J196" s="8"/>
      <c r="K196" s="8"/>
      <c r="L196" s="8"/>
      <c r="M196" s="8"/>
      <c r="N196" s="8"/>
      <c r="O196" s="8"/>
      <c r="P196" s="8"/>
    </row>
    <row r="197" spans="1:16" s="8" customFormat="1">
      <c r="G197" s="9"/>
      <c r="H197" s="9"/>
      <c r="I197" s="9"/>
    </row>
    <row r="198" spans="1:16" s="8" customFormat="1">
      <c r="B198" s="8">
        <v>2</v>
      </c>
      <c r="C198" s="8" t="s">
        <v>105</v>
      </c>
      <c r="G198" s="9"/>
      <c r="H198" s="9"/>
      <c r="I198" s="9"/>
    </row>
    <row r="199" spans="1:16" s="8" customFormat="1">
      <c r="C199" s="8" t="s">
        <v>106</v>
      </c>
      <c r="G199" s="9"/>
      <c r="H199" s="9"/>
      <c r="I199" s="9"/>
    </row>
    <row r="200" spans="1:16" s="8" customFormat="1">
      <c r="G200" s="9"/>
      <c r="H200" s="9"/>
      <c r="I200" s="9"/>
    </row>
    <row r="201" spans="1:16" s="8" customFormat="1">
      <c r="C201" s="2" t="s">
        <v>16</v>
      </c>
      <c r="D201" s="2"/>
      <c r="E201" s="2">
        <f>List2!C13*1</f>
        <v>5</v>
      </c>
      <c r="F201" s="2"/>
      <c r="G201" s="3">
        <v>0</v>
      </c>
      <c r="H201" s="3"/>
      <c r="I201" s="3">
        <f>E201*G201</f>
        <v>0</v>
      </c>
    </row>
    <row r="203" spans="1:16">
      <c r="B203" s="8">
        <v>3</v>
      </c>
      <c r="C203" t="s">
        <v>60</v>
      </c>
    </row>
    <row r="205" spans="1:16" s="2" customFormat="1">
      <c r="A205" s="8"/>
      <c r="B205" s="8"/>
      <c r="C205" s="2" t="s">
        <v>30</v>
      </c>
      <c r="E205" s="2">
        <f>E196*6</f>
        <v>1182</v>
      </c>
      <c r="G205" s="3">
        <v>0</v>
      </c>
      <c r="H205" s="3"/>
      <c r="I205" s="3">
        <f>E205*G205</f>
        <v>0</v>
      </c>
      <c r="J205" s="8"/>
      <c r="K205" s="8"/>
      <c r="L205" s="8"/>
      <c r="M205" s="8"/>
      <c r="N205" s="8"/>
      <c r="O205" s="8"/>
      <c r="P205" s="8"/>
    </row>
    <row r="207" spans="1:16">
      <c r="B207" s="8">
        <v>4</v>
      </c>
      <c r="C207" t="s">
        <v>86</v>
      </c>
    </row>
    <row r="208" spans="1:16">
      <c r="C208" t="s">
        <v>150</v>
      </c>
    </row>
    <row r="210" spans="1:16" s="2" customFormat="1">
      <c r="A210" s="8"/>
      <c r="B210" s="8"/>
      <c r="C210" s="2" t="s">
        <v>16</v>
      </c>
      <c r="E210" s="2">
        <f>E196*1</f>
        <v>197</v>
      </c>
      <c r="G210" s="3">
        <v>0</v>
      </c>
      <c r="H210" s="3"/>
      <c r="I210" s="3">
        <f>E210*G210</f>
        <v>0</v>
      </c>
      <c r="J210" s="8"/>
      <c r="K210" s="8"/>
      <c r="L210" s="8"/>
      <c r="M210" s="8"/>
      <c r="N210" s="8"/>
      <c r="O210" s="8"/>
      <c r="P210" s="8"/>
    </row>
    <row r="211" spans="1:16" s="8" customFormat="1">
      <c r="G211" s="9"/>
      <c r="H211" s="9"/>
      <c r="I211" s="9"/>
    </row>
    <row r="212" spans="1:16">
      <c r="B212" s="8">
        <v>5</v>
      </c>
      <c r="C212" t="s">
        <v>61</v>
      </c>
    </row>
    <row r="213" spans="1:16">
      <c r="C213" t="s">
        <v>107</v>
      </c>
    </row>
    <row r="215" spans="1:16" s="2" customFormat="1">
      <c r="A215" s="8"/>
      <c r="B215" s="8"/>
      <c r="C215" s="2" t="s">
        <v>16</v>
      </c>
      <c r="E215" s="2">
        <f>E210*1</f>
        <v>197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7" spans="1:16">
      <c r="B217" s="8">
        <v>6</v>
      </c>
      <c r="C217" t="s">
        <v>99</v>
      </c>
    </row>
    <row r="219" spans="1:16" s="2" customFormat="1">
      <c r="A219" s="8"/>
      <c r="B219" s="8"/>
      <c r="C219" s="2" t="s">
        <v>16</v>
      </c>
      <c r="E219" s="2">
        <f>E215*1</f>
        <v>197</v>
      </c>
      <c r="G219" s="3">
        <v>0</v>
      </c>
      <c r="H219" s="3"/>
      <c r="I219" s="3">
        <f>E219*G219</f>
        <v>0</v>
      </c>
      <c r="J219" s="8"/>
      <c r="K219" s="8"/>
      <c r="L219" s="8"/>
      <c r="M219" s="8"/>
      <c r="N219" s="8"/>
      <c r="O219" s="8"/>
      <c r="P219" s="8"/>
    </row>
    <row r="221" spans="1:16">
      <c r="B221" s="8">
        <v>7</v>
      </c>
      <c r="C221" t="s">
        <v>87</v>
      </c>
    </row>
    <row r="222" spans="1:16">
      <c r="C222" t="s">
        <v>62</v>
      </c>
    </row>
    <row r="224" spans="1:16" s="2" customFormat="1">
      <c r="A224" s="8"/>
      <c r="B224" s="8"/>
      <c r="C224" s="2" t="s">
        <v>63</v>
      </c>
      <c r="E224" s="2">
        <f>E155+E167</f>
        <v>6</v>
      </c>
      <c r="G224" s="3">
        <v>0</v>
      </c>
      <c r="H224" s="3"/>
      <c r="I224" s="3">
        <f>E224*G224</f>
        <v>0</v>
      </c>
      <c r="J224" s="8"/>
      <c r="K224" s="8"/>
      <c r="L224" s="8"/>
      <c r="M224" s="8"/>
      <c r="N224" s="8"/>
      <c r="O224" s="8"/>
      <c r="P224" s="8"/>
    </row>
    <row r="226" spans="1:16" s="2" customFormat="1">
      <c r="A226" s="8"/>
      <c r="B226" s="8">
        <v>8</v>
      </c>
      <c r="C226" s="8" t="s">
        <v>64</v>
      </c>
      <c r="D226" s="8"/>
      <c r="E226" s="2">
        <v>10</v>
      </c>
      <c r="F226" s="2" t="s">
        <v>88</v>
      </c>
      <c r="G226" s="3">
        <v>0</v>
      </c>
      <c r="H226" s="3"/>
      <c r="I226" s="3">
        <f>E226*G226</f>
        <v>0</v>
      </c>
      <c r="J226" s="8"/>
      <c r="K226" s="8"/>
      <c r="L226" s="8"/>
      <c r="M226" s="8"/>
      <c r="N226" s="8"/>
      <c r="O226" s="8"/>
      <c r="P226" s="8"/>
    </row>
    <row r="227" spans="1:16" s="8" customFormat="1">
      <c r="C227" s="2" t="s">
        <v>162</v>
      </c>
      <c r="D227" s="27"/>
      <c r="G227" s="9"/>
      <c r="H227" s="9"/>
      <c r="I227" s="9"/>
    </row>
    <row r="229" spans="1:16" s="2" customFormat="1">
      <c r="A229" s="8"/>
      <c r="B229" s="8">
        <v>9</v>
      </c>
      <c r="C229" s="8" t="s">
        <v>157</v>
      </c>
      <c r="D229" s="8"/>
      <c r="E229" s="2">
        <v>15</v>
      </c>
      <c r="F229" s="2" t="s">
        <v>88</v>
      </c>
      <c r="G229" s="3">
        <v>0</v>
      </c>
      <c r="H229" s="3"/>
      <c r="I229" s="3">
        <f>E229*G229</f>
        <v>0</v>
      </c>
      <c r="J229" s="8"/>
      <c r="K229" s="8"/>
      <c r="L229" s="8"/>
      <c r="M229" s="8"/>
      <c r="N229" s="8"/>
      <c r="O229" s="8"/>
      <c r="P229" s="8"/>
    </row>
    <row r="230" spans="1:16">
      <c r="C230" s="2" t="s">
        <v>158</v>
      </c>
      <c r="D230" s="27"/>
    </row>
    <row r="232" spans="1:16">
      <c r="B232" s="8">
        <v>10</v>
      </c>
      <c r="C232" s="2" t="s">
        <v>159</v>
      </c>
      <c r="D232" s="2"/>
      <c r="E232" s="2"/>
      <c r="F232" s="2" t="s">
        <v>160</v>
      </c>
      <c r="G232" s="3">
        <v>0</v>
      </c>
      <c r="H232" s="3"/>
      <c r="I232" s="3">
        <v>0</v>
      </c>
    </row>
    <row r="234" spans="1:16">
      <c r="C234" s="4" t="s">
        <v>65</v>
      </c>
      <c r="D234" s="4"/>
      <c r="E234" s="4"/>
      <c r="F234" s="4"/>
      <c r="G234" s="12"/>
      <c r="H234" s="12"/>
      <c r="I234" s="12">
        <f>I229+I226+I224+I219+I215+I210+I205+I201+I196+I232</f>
        <v>0</v>
      </c>
    </row>
    <row r="235" spans="1:16">
      <c r="C235" s="8"/>
      <c r="D235" s="8"/>
      <c r="E235" s="8"/>
      <c r="F235" s="8"/>
      <c r="G235" s="9"/>
      <c r="H235" s="9"/>
      <c r="I235" s="9"/>
    </row>
    <row r="236" spans="1:16">
      <c r="C236" s="8"/>
      <c r="D236" s="8"/>
      <c r="E236" s="8"/>
      <c r="F236" s="8"/>
      <c r="G236" s="9"/>
      <c r="H236" s="9"/>
      <c r="I236" s="9"/>
    </row>
    <row r="237" spans="1:16">
      <c r="C237" s="23" t="s">
        <v>148</v>
      </c>
      <c r="D237" s="8"/>
      <c r="E237" s="8"/>
      <c r="F237" s="8"/>
      <c r="G237" s="9"/>
      <c r="H237" s="9"/>
      <c r="I237" s="9"/>
    </row>
    <row r="238" spans="1:16">
      <c r="C238" s="23"/>
      <c r="D238" s="8"/>
      <c r="E238" s="8"/>
      <c r="F238" s="8"/>
      <c r="G238" s="9"/>
      <c r="H238" s="9"/>
      <c r="I238" s="9"/>
    </row>
    <row r="239" spans="1:16">
      <c r="C239" s="23"/>
      <c r="D239" s="8"/>
      <c r="E239" s="8"/>
      <c r="F239" s="8"/>
      <c r="G239" s="9"/>
      <c r="H239" s="9"/>
      <c r="I239" s="9"/>
    </row>
    <row r="240" spans="1:16">
      <c r="C240" s="8"/>
      <c r="D240" s="8"/>
      <c r="E240" s="8"/>
      <c r="F240" s="8"/>
      <c r="G240" s="9"/>
      <c r="H240" s="9"/>
      <c r="I240" s="9"/>
    </row>
    <row r="242" spans="2:10">
      <c r="C242" s="6" t="s">
        <v>67</v>
      </c>
      <c r="D242" s="7"/>
      <c r="E242" s="7"/>
    </row>
    <row r="244" spans="2:10">
      <c r="C244" s="1" t="s">
        <v>68</v>
      </c>
      <c r="D244" s="1"/>
      <c r="E244" s="1"/>
      <c r="F244" s="1"/>
      <c r="H244" s="11" t="s">
        <v>92</v>
      </c>
      <c r="I244" s="25">
        <f>1*I37</f>
        <v>0</v>
      </c>
      <c r="J244" s="11"/>
    </row>
    <row r="245" spans="2:10">
      <c r="C245" s="1" t="s">
        <v>69</v>
      </c>
      <c r="D245" s="1"/>
      <c r="E245" s="1"/>
      <c r="F245" s="1"/>
      <c r="H245" s="11" t="s">
        <v>92</v>
      </c>
      <c r="I245" s="25">
        <f>1*I130</f>
        <v>0</v>
      </c>
      <c r="J245" s="11"/>
    </row>
    <row r="246" spans="2:10">
      <c r="C246" s="1" t="s">
        <v>70</v>
      </c>
      <c r="D246" s="1"/>
      <c r="E246" s="1"/>
      <c r="F246" s="1"/>
      <c r="H246" s="11" t="s">
        <v>92</v>
      </c>
      <c r="I246" s="25">
        <f>1*I185</f>
        <v>0</v>
      </c>
      <c r="J246" s="11"/>
    </row>
    <row r="247" spans="2:10">
      <c r="C247" s="1" t="s">
        <v>71</v>
      </c>
      <c r="D247" s="1"/>
      <c r="E247" s="1"/>
      <c r="F247" s="1"/>
      <c r="H247" s="11" t="s">
        <v>92</v>
      </c>
      <c r="I247" s="25">
        <f>1*I234</f>
        <v>0</v>
      </c>
      <c r="J247" s="11"/>
    </row>
    <row r="248" spans="2:10">
      <c r="C248" s="5" t="s">
        <v>98</v>
      </c>
      <c r="D248" s="5"/>
      <c r="E248" s="5"/>
      <c r="F248" s="5"/>
      <c r="G248" s="3"/>
      <c r="H248" s="5" t="s">
        <v>92</v>
      </c>
      <c r="I248" s="26">
        <f>(I247+I246+I245+I244)*0.03</f>
        <v>0</v>
      </c>
      <c r="J248" s="11"/>
    </row>
    <row r="249" spans="2:10">
      <c r="B249" s="8" t="s">
        <v>34</v>
      </c>
      <c r="C249" s="1" t="s">
        <v>72</v>
      </c>
      <c r="G249" s="11" t="s">
        <v>93</v>
      </c>
      <c r="I249" s="25">
        <f>I248+I247+I246+I245+I244</f>
        <v>0</v>
      </c>
      <c r="J249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_K_1_4_1_1&amp;R&amp;P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38" sqref="D38"/>
    </sheetView>
  </sheetViews>
  <sheetFormatPr defaultRowHeight="12.75"/>
  <sheetData>
    <row r="1" spans="1:9">
      <c r="D1" t="s">
        <v>131</v>
      </c>
      <c r="F1" s="2"/>
    </row>
    <row r="3" spans="1:9">
      <c r="A3" t="s">
        <v>78</v>
      </c>
      <c r="C3" s="18">
        <v>192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79</v>
      </c>
      <c r="C4" s="15">
        <v>2</v>
      </c>
      <c r="D4" t="s">
        <v>16</v>
      </c>
    </row>
    <row r="5" spans="1:9">
      <c r="A5" t="s">
        <v>80</v>
      </c>
      <c r="C5" s="15">
        <v>1</v>
      </c>
      <c r="D5" t="s">
        <v>63</v>
      </c>
      <c r="I5">
        <v>0</v>
      </c>
    </row>
    <row r="6" spans="1:9">
      <c r="A6" t="s">
        <v>81</v>
      </c>
      <c r="C6" s="15">
        <v>5</v>
      </c>
      <c r="D6" t="s">
        <v>63</v>
      </c>
      <c r="I6">
        <v>0</v>
      </c>
    </row>
    <row r="7" spans="1:9">
      <c r="A7" t="s">
        <v>96</v>
      </c>
      <c r="C7" s="15">
        <v>0</v>
      </c>
      <c r="D7" t="s">
        <v>63</v>
      </c>
      <c r="I7">
        <v>0</v>
      </c>
    </row>
    <row r="8" spans="1:9">
      <c r="A8" t="s">
        <v>94</v>
      </c>
      <c r="C8" s="15">
        <v>5</v>
      </c>
      <c r="D8" t="s">
        <v>16</v>
      </c>
      <c r="I8">
        <v>0</v>
      </c>
    </row>
    <row r="9" spans="1:9">
      <c r="A9" t="s">
        <v>82</v>
      </c>
      <c r="C9" s="15">
        <v>192</v>
      </c>
      <c r="D9" t="s">
        <v>16</v>
      </c>
      <c r="I9">
        <f>SUM(I5:I8)</f>
        <v>0</v>
      </c>
    </row>
    <row r="10" spans="1:9">
      <c r="A10" t="s">
        <v>83</v>
      </c>
      <c r="C10" s="15">
        <v>192</v>
      </c>
      <c r="D10" t="s">
        <v>16</v>
      </c>
      <c r="E10" t="s">
        <v>126</v>
      </c>
    </row>
    <row r="11" spans="1:9">
      <c r="A11" t="s">
        <v>84</v>
      </c>
      <c r="C11" s="15">
        <v>192</v>
      </c>
      <c r="D11" t="s">
        <v>16</v>
      </c>
      <c r="E11" t="s">
        <v>126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108</v>
      </c>
      <c r="C13" s="15">
        <v>5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3</v>
      </c>
      <c r="D16" t="s">
        <v>16</v>
      </c>
    </row>
    <row r="17" spans="1:11">
      <c r="A17" t="s">
        <v>139</v>
      </c>
      <c r="C17" s="15">
        <v>2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0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403.2</v>
      </c>
    </row>
    <row r="29" spans="1:11">
      <c r="B29" s="16" t="s">
        <v>116</v>
      </c>
      <c r="C29" s="19">
        <f>F29*1</f>
        <v>409.95</v>
      </c>
      <c r="D29" t="s">
        <v>28</v>
      </c>
      <c r="E29" t="s">
        <v>129</v>
      </c>
      <c r="F29" s="10">
        <f>F28+J31</f>
        <v>409.95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1152</v>
      </c>
      <c r="D31" t="s">
        <v>28</v>
      </c>
      <c r="E31" t="s">
        <v>117</v>
      </c>
      <c r="F31" t="s">
        <v>118</v>
      </c>
      <c r="G31" s="10">
        <f>C3*1</f>
        <v>192</v>
      </c>
      <c r="H31" s="14" t="s">
        <v>16</v>
      </c>
      <c r="I31" t="s">
        <v>115</v>
      </c>
      <c r="J31" s="10">
        <f>C8*0.9*1.5</f>
        <v>6.75</v>
      </c>
      <c r="K31" t="s">
        <v>28</v>
      </c>
    </row>
    <row r="32" spans="1:11">
      <c r="F32" t="s">
        <v>156</v>
      </c>
      <c r="G32" s="15">
        <v>3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17.46</v>
      </c>
      <c r="D35" t="s">
        <v>28</v>
      </c>
      <c r="E35" t="s">
        <v>121</v>
      </c>
      <c r="F35" s="15">
        <v>17.28</v>
      </c>
      <c r="G35" t="s">
        <v>132</v>
      </c>
      <c r="H35" s="10">
        <f>C5*0.9*0.2</f>
        <v>0.18000000000000002</v>
      </c>
      <c r="I35" s="14" t="s">
        <v>28</v>
      </c>
    </row>
    <row r="37" spans="2:13">
      <c r="B37" t="s">
        <v>122</v>
      </c>
      <c r="D37" s="15">
        <v>69.12</v>
      </c>
      <c r="E37" t="s">
        <v>28</v>
      </c>
    </row>
    <row r="38" spans="2:13">
      <c r="B38" t="s">
        <v>123</v>
      </c>
      <c r="D38" s="15">
        <v>316.8</v>
      </c>
      <c r="E38" t="s">
        <v>28</v>
      </c>
    </row>
    <row r="39" spans="2:13">
      <c r="B39" t="s">
        <v>124</v>
      </c>
      <c r="D39" s="18">
        <f>C11*G32*0.6</f>
        <v>345.59999999999997</v>
      </c>
      <c r="E39" t="s">
        <v>28</v>
      </c>
    </row>
    <row r="40" spans="2:13">
      <c r="B40" t="s">
        <v>125</v>
      </c>
      <c r="E40" s="31">
        <f>1*G43</f>
        <v>432.17999999999995</v>
      </c>
      <c r="F40" t="s">
        <v>28</v>
      </c>
    </row>
    <row r="42" spans="2:13">
      <c r="G42">
        <f>((C29-D39)-D37)-C35</f>
        <v>-22.229999999999983</v>
      </c>
    </row>
    <row r="43" spans="2:13">
      <c r="G43">
        <f>C29-G42</f>
        <v>432.17999999999995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2016-05-20T07:55:45Z</dcterms:modified>
</cp:coreProperties>
</file>